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copia\melba\LUZ MELBA CASTAÑEDA\PLAN DE ACCION 2024\"/>
    </mc:Choice>
  </mc:AlternateContent>
  <xr:revisionPtr revIDLastSave="0" documentId="13_ncr:1_{D4507AC4-4DA6-48B8-AFEA-D60F8B8783CF}" xr6:coauthVersionLast="47" xr6:coauthVersionMax="47" xr10:uidLastSave="{00000000-0000-0000-0000-000000000000}"/>
  <bookViews>
    <workbookView xWindow="-108" yWindow="-108" windowWidth="23256" windowHeight="12720" tabRatio="785" firstSheet="6" activeTab="9" xr2:uid="{00000000-000D-0000-FFFF-FFFF00000000}"/>
  </bookViews>
  <sheets>
    <sheet name="PORTADA" sheetId="9" r:id="rId1"/>
    <sheet name="1. INSTITUCIONALIDAD 2024" sheetId="25" r:id="rId2"/>
    <sheet name="2. CONECTIVIDAD 2024" sheetId="26" r:id="rId3"/>
    <sheet name="3. COMPETITIVIDAD 2024" sheetId="27" r:id="rId4"/>
    <sheet name="4. INFRAESTRUCTURA P TRANSFORMA" sheetId="36" r:id="rId5"/>
    <sheet name="5. SOSTENIBIL AMBIENTAL2024" sheetId="28" r:id="rId6"/>
    <sheet name="6. INDUSTRIA CAD SUM. 2024" sheetId="29" r:id="rId7"/>
    <sheet name="7. SEG OPERAC Y AV CI 2024 " sheetId="34" r:id="rId8"/>
    <sheet name=" 8.DESARR TALEN HUMAN0 2024" sheetId="24" r:id="rId9"/>
    <sheet name="9. CONSOLIDACION TRANSFORM 2024" sheetId="35" r:id="rId10"/>
  </sheets>
  <externalReferences>
    <externalReference r:id="rId11"/>
    <externalReference r:id="rId12"/>
    <externalReference r:id="rId13"/>
    <externalReference r:id="rId14"/>
    <externalReference r:id="rId15"/>
  </externalReferences>
  <definedNames>
    <definedName name="_xlnm._FilterDatabase" localSheetId="1" hidden="1">'1. INSTITUCIONALIDAD 2024'!$M$2:$P$2</definedName>
    <definedName name="_xlnm._FilterDatabase" localSheetId="4" hidden="1">'4. INFRAESTRUCTURA P TRANSFORMA'!$A$2:$AQ$108</definedName>
    <definedName name="_xlnm._FilterDatabase" localSheetId="9" hidden="1">'9. CONSOLIDACION TRANSFORM 2024'!$Z$2:$AB$182</definedName>
    <definedName name="_xlnm.Print_Area" localSheetId="1">'1. INSTITUCIONALIDAD 2024'!$A$1:$P$78</definedName>
    <definedName name="_xlnm.Print_Area" localSheetId="2">'2. CONECTIVIDAD 2024'!$A$1:$P$44</definedName>
    <definedName name="_xlnm.Print_Area" localSheetId="3">'3. COMPETITIVIDAD 2024'!$A$1:$P$32</definedName>
    <definedName name="_xlnm.Print_Area" localSheetId="6">'6. INDUSTRIA CAD SUM. 2024'!$A$1:$P$38</definedName>
    <definedName name="_xlnm.Print_Area" localSheetId="7">'7. SEG OPERAC Y AV CI 2024 '!$A$1:$P$82</definedName>
    <definedName name="_xlnm.Print_Area" localSheetId="9">'9. CONSOLIDACION TRANSFORM 2024'!$A$1:$P$180</definedName>
    <definedName name="_xlnm.Print_Area" localSheetId="0">PORTADA!$A$1:$E$6</definedName>
    <definedName name="_xlnm.Print_Titles" localSheetId="1">'1. INSTITUCIONALIDAD 2024'!$1:$2</definedName>
    <definedName name="_xlnm.Print_Titles" localSheetId="3">'3. COMPETITIVIDAD 2024'!$1:$2</definedName>
    <definedName name="_xlnm.Print_Titles" localSheetId="5">'5. SOSTENIBIL AMBIENTAL2024'!$1:$2</definedName>
    <definedName name="_xlnm.Print_Titles" localSheetId="7">'7. SEG OPERAC Y AV CI 2024 '!$1:$2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6" i="36" l="1"/>
  <c r="T106" i="36"/>
  <c r="S106" i="36"/>
  <c r="R106" i="36"/>
  <c r="Q106" i="36"/>
  <c r="U104" i="36"/>
  <c r="T104" i="36"/>
  <c r="S104" i="36"/>
  <c r="R104" i="36"/>
  <c r="Q104" i="36"/>
  <c r="T100" i="36"/>
  <c r="U100" i="36" s="1"/>
  <c r="S100" i="36"/>
  <c r="R100" i="36"/>
  <c r="Q100" i="36"/>
  <c r="T98" i="36"/>
  <c r="S98" i="36"/>
  <c r="R98" i="36"/>
  <c r="Q98" i="36"/>
  <c r="U98" i="36" s="1"/>
  <c r="T96" i="36"/>
  <c r="S96" i="36"/>
  <c r="R96" i="36"/>
  <c r="Q96" i="36"/>
  <c r="U96" i="36" s="1"/>
  <c r="T94" i="36"/>
  <c r="S94" i="36"/>
  <c r="R94" i="36"/>
  <c r="Q94" i="36"/>
  <c r="U94" i="36" s="1"/>
  <c r="U92" i="36"/>
  <c r="T92" i="36"/>
  <c r="S92" i="36"/>
  <c r="R92" i="36"/>
  <c r="Q92" i="36"/>
  <c r="U90" i="36"/>
  <c r="T90" i="36"/>
  <c r="Y89" i="36" s="1"/>
  <c r="S90" i="36"/>
  <c r="R90" i="36"/>
  <c r="Q90" i="36"/>
  <c r="U88" i="36"/>
  <c r="T88" i="36"/>
  <c r="S88" i="36"/>
  <c r="R88" i="36"/>
  <c r="Q88" i="36"/>
  <c r="T86" i="36"/>
  <c r="S86" i="36"/>
  <c r="R86" i="36"/>
  <c r="Q86" i="36"/>
  <c r="U86" i="36" s="1"/>
  <c r="T84" i="36"/>
  <c r="S84" i="36"/>
  <c r="R84" i="36"/>
  <c r="Q84" i="36"/>
  <c r="U84" i="36" s="1"/>
  <c r="T82" i="36"/>
  <c r="S82" i="36"/>
  <c r="R82" i="36"/>
  <c r="Q82" i="36"/>
  <c r="U82" i="36" s="1"/>
  <c r="T80" i="36"/>
  <c r="S80" i="36"/>
  <c r="R80" i="36"/>
  <c r="U80" i="36" s="1"/>
  <c r="Q80" i="36"/>
  <c r="U78" i="36"/>
  <c r="T78" i="36"/>
  <c r="S78" i="36"/>
  <c r="R78" i="36"/>
  <c r="Q78" i="36"/>
  <c r="U76" i="36"/>
  <c r="T76" i="36"/>
  <c r="S76" i="36"/>
  <c r="R76" i="36"/>
  <c r="Q76" i="36"/>
  <c r="T74" i="36"/>
  <c r="S74" i="36"/>
  <c r="R74" i="36"/>
  <c r="Q74" i="36"/>
  <c r="U74" i="36" s="1"/>
  <c r="T70" i="36"/>
  <c r="S70" i="36"/>
  <c r="R70" i="36"/>
  <c r="Q70" i="36"/>
  <c r="U70" i="36" s="1"/>
  <c r="T66" i="36"/>
  <c r="S66" i="36"/>
  <c r="R66" i="36"/>
  <c r="Q66" i="36"/>
  <c r="U66" i="36" s="1"/>
  <c r="U64" i="36"/>
  <c r="T64" i="36"/>
  <c r="S64" i="36"/>
  <c r="R64" i="36"/>
  <c r="Q64" i="36"/>
  <c r="U60" i="36"/>
  <c r="T60" i="36"/>
  <c r="Y59" i="36" s="1"/>
  <c r="S60" i="36"/>
  <c r="R60" i="36"/>
  <c r="Q60" i="36"/>
  <c r="U58" i="36"/>
  <c r="T58" i="36"/>
  <c r="S58" i="36"/>
  <c r="R58" i="36"/>
  <c r="Q58" i="36"/>
  <c r="T54" i="36"/>
  <c r="S54" i="36"/>
  <c r="R54" i="36"/>
  <c r="Q54" i="36"/>
  <c r="U54" i="36" s="1"/>
  <c r="T56" i="36"/>
  <c r="S56" i="36"/>
  <c r="R56" i="36"/>
  <c r="Q56" i="36"/>
  <c r="U56" i="36" s="1"/>
  <c r="U52" i="36"/>
  <c r="T52" i="36"/>
  <c r="S52" i="36"/>
  <c r="R52" i="36"/>
  <c r="Q52" i="36"/>
  <c r="T50" i="36"/>
  <c r="S50" i="36"/>
  <c r="R50" i="36"/>
  <c r="Q50" i="36"/>
  <c r="U50" i="36" s="1"/>
  <c r="T48" i="36"/>
  <c r="S48" i="36"/>
  <c r="R48" i="36"/>
  <c r="Q48" i="36"/>
  <c r="U48" i="36" s="1"/>
  <c r="T46" i="36"/>
  <c r="U46" i="36" s="1"/>
  <c r="S46" i="36"/>
  <c r="R46" i="36"/>
  <c r="Q46" i="36"/>
  <c r="T44" i="36"/>
  <c r="S44" i="36"/>
  <c r="R44" i="36"/>
  <c r="Q44" i="36"/>
  <c r="U44" i="36" s="1"/>
  <c r="T42" i="36"/>
  <c r="S42" i="36"/>
  <c r="R42" i="36"/>
  <c r="Q42" i="36"/>
  <c r="U42" i="36" s="1"/>
  <c r="T38" i="36"/>
  <c r="U38" i="36" s="1"/>
  <c r="S38" i="36"/>
  <c r="R38" i="36"/>
  <c r="Q38" i="36"/>
  <c r="U36" i="36"/>
  <c r="T36" i="36"/>
  <c r="S36" i="36"/>
  <c r="R36" i="36"/>
  <c r="Q36" i="36"/>
  <c r="T34" i="36"/>
  <c r="S34" i="36"/>
  <c r="R34" i="36"/>
  <c r="Q34" i="36"/>
  <c r="U34" i="36" s="1"/>
  <c r="T30" i="36"/>
  <c r="S30" i="36"/>
  <c r="R30" i="36"/>
  <c r="Q30" i="36"/>
  <c r="U30" i="36" s="1"/>
  <c r="T28" i="36"/>
  <c r="S28" i="36"/>
  <c r="X27" i="36" s="1"/>
  <c r="R28" i="36"/>
  <c r="Q28" i="36"/>
  <c r="U28" i="36" s="1"/>
  <c r="U26" i="36"/>
  <c r="T26" i="36"/>
  <c r="S26" i="36"/>
  <c r="R26" i="36"/>
  <c r="Q26" i="36"/>
  <c r="U24" i="36"/>
  <c r="T24" i="36"/>
  <c r="S24" i="36"/>
  <c r="R24" i="36"/>
  <c r="Q24" i="36"/>
  <c r="T22" i="36"/>
  <c r="Y21" i="36" s="1"/>
  <c r="S22" i="36"/>
  <c r="X21" i="36" s="1"/>
  <c r="R22" i="36"/>
  <c r="W21" i="36" s="1"/>
  <c r="Q22" i="36"/>
  <c r="U22" i="36" s="1"/>
  <c r="U20" i="36"/>
  <c r="T20" i="36"/>
  <c r="S20" i="36"/>
  <c r="R20" i="36"/>
  <c r="Q20" i="36"/>
  <c r="U16" i="36"/>
  <c r="T16" i="36"/>
  <c r="S16" i="36"/>
  <c r="R16" i="36"/>
  <c r="Q16" i="36"/>
  <c r="T14" i="36"/>
  <c r="S14" i="36"/>
  <c r="U14" i="36" s="1"/>
  <c r="R14" i="36"/>
  <c r="Q14" i="36"/>
  <c r="U12" i="36"/>
  <c r="T12" i="36"/>
  <c r="S12" i="36"/>
  <c r="R12" i="36"/>
  <c r="Q12" i="36"/>
  <c r="T10" i="36"/>
  <c r="S10" i="36"/>
  <c r="R10" i="36"/>
  <c r="Q10" i="36"/>
  <c r="T8" i="36"/>
  <c r="S8" i="36"/>
  <c r="R8" i="36"/>
  <c r="W7" i="36" s="1"/>
  <c r="Q8" i="36"/>
  <c r="U8" i="36" s="1"/>
  <c r="T6" i="36"/>
  <c r="S6" i="36"/>
  <c r="R6" i="36"/>
  <c r="Q6" i="36"/>
  <c r="U6" i="36" s="1"/>
  <c r="Y105" i="36"/>
  <c r="X105" i="36"/>
  <c r="W105" i="36"/>
  <c r="V105" i="36"/>
  <c r="T105" i="36"/>
  <c r="S105" i="36"/>
  <c r="R105" i="36"/>
  <c r="Q105" i="36"/>
  <c r="T103" i="36"/>
  <c r="S103" i="36"/>
  <c r="R103" i="36"/>
  <c r="Q103" i="36"/>
  <c r="T102" i="36"/>
  <c r="S102" i="36"/>
  <c r="R102" i="36"/>
  <c r="Q102" i="36"/>
  <c r="T101" i="36"/>
  <c r="S101" i="36"/>
  <c r="R101" i="36"/>
  <c r="Q101" i="36"/>
  <c r="T99" i="36"/>
  <c r="S99" i="36"/>
  <c r="R99" i="36"/>
  <c r="Q99" i="36"/>
  <c r="T97" i="36"/>
  <c r="S97" i="36"/>
  <c r="R97" i="36"/>
  <c r="Q97" i="36"/>
  <c r="T95" i="36"/>
  <c r="S95" i="36"/>
  <c r="R95" i="36"/>
  <c r="Q95" i="36"/>
  <c r="T93" i="36"/>
  <c r="S93" i="36"/>
  <c r="R93" i="36"/>
  <c r="Q93" i="36"/>
  <c r="T91" i="36"/>
  <c r="S91" i="36"/>
  <c r="R91" i="36"/>
  <c r="Q91" i="36"/>
  <c r="X89" i="36"/>
  <c r="W89" i="36"/>
  <c r="T89" i="36"/>
  <c r="S89" i="36"/>
  <c r="R89" i="36"/>
  <c r="Q89" i="36"/>
  <c r="T87" i="36"/>
  <c r="S87" i="36"/>
  <c r="R87" i="36"/>
  <c r="Q87" i="36"/>
  <c r="T85" i="36"/>
  <c r="S85" i="36"/>
  <c r="R85" i="36"/>
  <c r="Q85" i="36"/>
  <c r="T83" i="36"/>
  <c r="S83" i="36"/>
  <c r="R83" i="36"/>
  <c r="Q83" i="36"/>
  <c r="T81" i="36"/>
  <c r="S81" i="36"/>
  <c r="R81" i="36"/>
  <c r="Q81" i="36"/>
  <c r="T79" i="36"/>
  <c r="S79" i="36"/>
  <c r="R79" i="36"/>
  <c r="Q79" i="36"/>
  <c r="T77" i="36"/>
  <c r="S77" i="36"/>
  <c r="R77" i="36"/>
  <c r="Q77" i="36"/>
  <c r="Y75" i="36"/>
  <c r="X75" i="36"/>
  <c r="W75" i="36"/>
  <c r="T75" i="36"/>
  <c r="S75" i="36"/>
  <c r="R75" i="36"/>
  <c r="Q75" i="36"/>
  <c r="Y73" i="36"/>
  <c r="X73" i="36"/>
  <c r="V73" i="36"/>
  <c r="T73" i="36"/>
  <c r="S73" i="36"/>
  <c r="R73" i="36"/>
  <c r="Q73" i="36"/>
  <c r="T72" i="36"/>
  <c r="Y71" i="36" s="1"/>
  <c r="S72" i="36"/>
  <c r="X71" i="36" s="1"/>
  <c r="R72" i="36"/>
  <c r="W71" i="36" s="1"/>
  <c r="Q72" i="36"/>
  <c r="V71" i="36" s="1"/>
  <c r="T71" i="36"/>
  <c r="S71" i="36"/>
  <c r="R71" i="36"/>
  <c r="Q71" i="36"/>
  <c r="Y69" i="36"/>
  <c r="X69" i="36"/>
  <c r="W69" i="36"/>
  <c r="T69" i="36"/>
  <c r="S69" i="36"/>
  <c r="R69" i="36"/>
  <c r="Q69" i="36"/>
  <c r="T68" i="36"/>
  <c r="Y67" i="36" s="1"/>
  <c r="S68" i="36"/>
  <c r="X67" i="36" s="1"/>
  <c r="R68" i="36"/>
  <c r="W67" i="36" s="1"/>
  <c r="Q68" i="36"/>
  <c r="T67" i="36"/>
  <c r="S67" i="36"/>
  <c r="R67" i="36"/>
  <c r="Q67" i="36"/>
  <c r="Y65" i="36"/>
  <c r="X65" i="36"/>
  <c r="W65" i="36"/>
  <c r="V65" i="36"/>
  <c r="T65" i="36"/>
  <c r="S65" i="36"/>
  <c r="R65" i="36"/>
  <c r="Q65" i="36"/>
  <c r="Y63" i="36"/>
  <c r="X63" i="36"/>
  <c r="W63" i="36"/>
  <c r="V63" i="36"/>
  <c r="T63" i="36"/>
  <c r="S63" i="36"/>
  <c r="R63" i="36"/>
  <c r="Q63" i="36"/>
  <c r="T62" i="36"/>
  <c r="Y61" i="36" s="1"/>
  <c r="S62" i="36"/>
  <c r="X61" i="36" s="1"/>
  <c r="R62" i="36"/>
  <c r="W61" i="36" s="1"/>
  <c r="Q62" i="36"/>
  <c r="T61" i="36"/>
  <c r="S61" i="36"/>
  <c r="R61" i="36"/>
  <c r="Q61" i="36"/>
  <c r="X59" i="36"/>
  <c r="W59" i="36"/>
  <c r="T59" i="36"/>
  <c r="S59" i="36"/>
  <c r="R59" i="36"/>
  <c r="Q59" i="36"/>
  <c r="T57" i="36"/>
  <c r="S57" i="36"/>
  <c r="R57" i="36"/>
  <c r="Q57" i="36"/>
  <c r="T55" i="36"/>
  <c r="S55" i="36"/>
  <c r="R55" i="36"/>
  <c r="U55" i="36" s="1"/>
  <c r="Q55" i="36"/>
  <c r="T53" i="36"/>
  <c r="S53" i="36"/>
  <c r="R53" i="36"/>
  <c r="Q53" i="36"/>
  <c r="T51" i="36"/>
  <c r="S51" i="36"/>
  <c r="R51" i="36"/>
  <c r="Q51" i="36"/>
  <c r="T49" i="36"/>
  <c r="S49" i="36"/>
  <c r="R49" i="36"/>
  <c r="Q49" i="36"/>
  <c r="T47" i="36"/>
  <c r="S47" i="36"/>
  <c r="R47" i="36"/>
  <c r="Q47" i="36"/>
  <c r="T45" i="36"/>
  <c r="S45" i="36"/>
  <c r="R45" i="36"/>
  <c r="Q45" i="36"/>
  <c r="T43" i="36"/>
  <c r="S43" i="36"/>
  <c r="R43" i="36"/>
  <c r="Q43" i="36"/>
  <c r="T41" i="36"/>
  <c r="S41" i="36"/>
  <c r="R41" i="36"/>
  <c r="Q41" i="36"/>
  <c r="T40" i="36"/>
  <c r="S40" i="36"/>
  <c r="R40" i="36"/>
  <c r="Q40" i="36"/>
  <c r="T39" i="36"/>
  <c r="S39" i="36"/>
  <c r="R39" i="36"/>
  <c r="Q39" i="36"/>
  <c r="X37" i="36"/>
  <c r="W37" i="36"/>
  <c r="T37" i="36"/>
  <c r="S37" i="36"/>
  <c r="R37" i="36"/>
  <c r="Q37" i="36"/>
  <c r="Y35" i="36"/>
  <c r="X35" i="36"/>
  <c r="W35" i="36"/>
  <c r="T35" i="36"/>
  <c r="S35" i="36"/>
  <c r="R35" i="36"/>
  <c r="Q35" i="36"/>
  <c r="T33" i="36"/>
  <c r="S33" i="36"/>
  <c r="R33" i="36"/>
  <c r="Q33" i="36"/>
  <c r="T32" i="36"/>
  <c r="S32" i="36"/>
  <c r="R32" i="36"/>
  <c r="Q32" i="36"/>
  <c r="T31" i="36"/>
  <c r="S31" i="36"/>
  <c r="R31" i="36"/>
  <c r="Q31" i="36"/>
  <c r="Y29" i="36"/>
  <c r="X29" i="36"/>
  <c r="W29" i="36"/>
  <c r="T29" i="36"/>
  <c r="S29" i="36"/>
  <c r="R29" i="36"/>
  <c r="Q29" i="36"/>
  <c r="Y27" i="36"/>
  <c r="W27" i="36"/>
  <c r="T27" i="36"/>
  <c r="S27" i="36"/>
  <c r="R27" i="36"/>
  <c r="Q27" i="36"/>
  <c r="Y25" i="36"/>
  <c r="X25" i="36"/>
  <c r="W25" i="36"/>
  <c r="T25" i="36"/>
  <c r="S25" i="36"/>
  <c r="R25" i="36"/>
  <c r="Q25" i="36"/>
  <c r="Y23" i="36"/>
  <c r="X23" i="36"/>
  <c r="W23" i="36"/>
  <c r="T23" i="36"/>
  <c r="S23" i="36"/>
  <c r="R23" i="36"/>
  <c r="Q23" i="36"/>
  <c r="T21" i="36"/>
  <c r="S21" i="36"/>
  <c r="R21" i="36"/>
  <c r="Q21" i="36"/>
  <c r="X19" i="36"/>
  <c r="W19" i="36"/>
  <c r="Y19" i="36"/>
  <c r="T19" i="36"/>
  <c r="S19" i="36"/>
  <c r="R19" i="36"/>
  <c r="Q19" i="36"/>
  <c r="T18" i="36"/>
  <c r="Y17" i="36" s="1"/>
  <c r="S18" i="36"/>
  <c r="X17" i="36" s="1"/>
  <c r="R18" i="36"/>
  <c r="W17" i="36" s="1"/>
  <c r="Q18" i="36"/>
  <c r="T17" i="36"/>
  <c r="S17" i="36"/>
  <c r="R17" i="36"/>
  <c r="Q17" i="36"/>
  <c r="Y15" i="36"/>
  <c r="X15" i="36"/>
  <c r="W15" i="36"/>
  <c r="T15" i="36"/>
  <c r="S15" i="36"/>
  <c r="R15" i="36"/>
  <c r="Q15" i="36"/>
  <c r="Y13" i="36"/>
  <c r="V13" i="36"/>
  <c r="T13" i="36"/>
  <c r="S13" i="36"/>
  <c r="R13" i="36"/>
  <c r="Q13" i="36"/>
  <c r="Y11" i="36"/>
  <c r="W11" i="36"/>
  <c r="V11" i="36"/>
  <c r="T11" i="36"/>
  <c r="S11" i="36"/>
  <c r="R11" i="36"/>
  <c r="Q11" i="36"/>
  <c r="Y9" i="36"/>
  <c r="X9" i="36"/>
  <c r="W9" i="36"/>
  <c r="V9" i="36"/>
  <c r="T9" i="36"/>
  <c r="S9" i="36"/>
  <c r="R9" i="36"/>
  <c r="Q9" i="36"/>
  <c r="Y7" i="36"/>
  <c r="X7" i="36"/>
  <c r="T7" i="36"/>
  <c r="S7" i="36"/>
  <c r="R7" i="36"/>
  <c r="Q7" i="36"/>
  <c r="T5" i="36"/>
  <c r="S5" i="36"/>
  <c r="R5" i="36"/>
  <c r="Q5" i="36"/>
  <c r="T4" i="36"/>
  <c r="S4" i="36"/>
  <c r="R4" i="36"/>
  <c r="W3" i="36" s="1"/>
  <c r="Q4" i="36"/>
  <c r="Y3" i="36"/>
  <c r="T3" i="36"/>
  <c r="S3" i="36"/>
  <c r="R3" i="36"/>
  <c r="Q3" i="36"/>
  <c r="Y37" i="36" l="1"/>
  <c r="V21" i="36"/>
  <c r="X13" i="36"/>
  <c r="U83" i="36"/>
  <c r="U95" i="36"/>
  <c r="U10" i="36"/>
  <c r="U13" i="36"/>
  <c r="U25" i="36"/>
  <c r="U105" i="36"/>
  <c r="U21" i="36"/>
  <c r="V23" i="36"/>
  <c r="U68" i="36"/>
  <c r="U71" i="36"/>
  <c r="U32" i="36"/>
  <c r="U37" i="36"/>
  <c r="U41" i="36"/>
  <c r="U67" i="36"/>
  <c r="U7" i="36"/>
  <c r="U103" i="36"/>
  <c r="U4" i="36"/>
  <c r="U15" i="36"/>
  <c r="U23" i="36"/>
  <c r="U31" i="36"/>
  <c r="U35" i="36"/>
  <c r="U65" i="36"/>
  <c r="U69" i="36"/>
  <c r="W73" i="36"/>
  <c r="U75" i="36"/>
  <c r="W13" i="36"/>
  <c r="U39" i="36"/>
  <c r="U43" i="36"/>
  <c r="U97" i="36"/>
  <c r="U3" i="36"/>
  <c r="U9" i="36"/>
  <c r="U18" i="36"/>
  <c r="U45" i="36"/>
  <c r="U51" i="36"/>
  <c r="U77" i="36"/>
  <c r="U17" i="36"/>
  <c r="U29" i="36"/>
  <c r="U33" i="36"/>
  <c r="U47" i="36"/>
  <c r="U53" i="36"/>
  <c r="U59" i="36"/>
  <c r="U73" i="36"/>
  <c r="U79" i="36"/>
  <c r="U81" i="36"/>
  <c r="U87" i="36"/>
  <c r="U89" i="36"/>
  <c r="U102" i="36"/>
  <c r="X3" i="36"/>
  <c r="U11" i="36"/>
  <c r="U19" i="36"/>
  <c r="U57" i="36"/>
  <c r="U91" i="36"/>
  <c r="U93" i="36"/>
  <c r="U40" i="36"/>
  <c r="U49" i="36"/>
  <c r="U85" i="36"/>
  <c r="U5" i="36"/>
  <c r="U27" i="36"/>
  <c r="U61" i="36"/>
  <c r="U63" i="36"/>
  <c r="U99" i="36"/>
  <c r="U101" i="36"/>
  <c r="V29" i="36"/>
  <c r="V37" i="36"/>
  <c r="V61" i="36"/>
  <c r="U62" i="36"/>
  <c r="U72" i="36"/>
  <c r="V27" i="36"/>
  <c r="V35" i="36"/>
  <c r="V59" i="36"/>
  <c r="V69" i="36"/>
  <c r="X11" i="36"/>
  <c r="V19" i="36"/>
  <c r="V3" i="36"/>
  <c r="V7" i="36"/>
  <c r="V15" i="36"/>
  <c r="V17" i="36"/>
  <c r="V25" i="36"/>
  <c r="V67" i="36"/>
  <c r="V75" i="36"/>
  <c r="V89" i="36"/>
  <c r="S112" i="36" l="1"/>
  <c r="S113" i="36" s="1"/>
  <c r="T112" i="36"/>
  <c r="T113" i="36" s="1"/>
  <c r="R112" i="36"/>
  <c r="R113" i="36" s="1"/>
  <c r="Q112" i="36"/>
  <c r="Q113" i="36" s="1"/>
  <c r="U112" i="36" l="1"/>
  <c r="U113" i="36" s="1"/>
  <c r="T43" i="35"/>
  <c r="S43" i="35"/>
  <c r="R43" i="35"/>
  <c r="Q43" i="35"/>
  <c r="T102" i="35"/>
  <c r="S102" i="35"/>
  <c r="R102" i="35"/>
  <c r="Q102" i="35"/>
  <c r="U102" i="35" s="1"/>
  <c r="T101" i="35"/>
  <c r="S101" i="35"/>
  <c r="R101" i="35"/>
  <c r="Q101" i="35"/>
  <c r="U43" i="35" l="1"/>
  <c r="U101" i="35"/>
  <c r="Q103" i="35" l="1"/>
  <c r="R103" i="35"/>
  <c r="S103" i="35"/>
  <c r="T103" i="35"/>
  <c r="T100" i="35"/>
  <c r="Q99" i="35"/>
  <c r="R99" i="35"/>
  <c r="S99" i="35"/>
  <c r="T99" i="35"/>
  <c r="S104" i="35"/>
  <c r="R104" i="35"/>
  <c r="Q104" i="35"/>
  <c r="S100" i="35"/>
  <c r="R100" i="35"/>
  <c r="Q100" i="35"/>
  <c r="T72" i="25"/>
  <c r="S72" i="25"/>
  <c r="R72" i="25"/>
  <c r="Q72" i="25"/>
  <c r="U72" i="25" s="1"/>
  <c r="T71" i="25"/>
  <c r="S71" i="25"/>
  <c r="U71" i="25" s="1"/>
  <c r="R71" i="25"/>
  <c r="Q71" i="25"/>
  <c r="U103" i="35" l="1"/>
  <c r="U99" i="35"/>
  <c r="U100" i="35"/>
  <c r="T158" i="35" l="1"/>
  <c r="S158" i="35"/>
  <c r="R158" i="35"/>
  <c r="Q158" i="35"/>
  <c r="T157" i="35"/>
  <c r="S157" i="35"/>
  <c r="R157" i="35"/>
  <c r="Q157" i="35"/>
  <c r="U158" i="35" l="1"/>
  <c r="U157" i="35"/>
  <c r="T186" i="35"/>
  <c r="S186" i="35"/>
  <c r="R186" i="35"/>
  <c r="Q186" i="35"/>
  <c r="T185" i="35"/>
  <c r="S185" i="35"/>
  <c r="R185" i="35"/>
  <c r="Q185" i="35"/>
  <c r="T184" i="35"/>
  <c r="S184" i="35"/>
  <c r="R184" i="35"/>
  <c r="Q184" i="35"/>
  <c r="T183" i="35"/>
  <c r="S183" i="35"/>
  <c r="R183" i="35"/>
  <c r="Q183" i="35"/>
  <c r="T182" i="35"/>
  <c r="S182" i="35"/>
  <c r="X181" i="35" s="1"/>
  <c r="I181" i="35" s="1"/>
  <c r="R182" i="35"/>
  <c r="Q182" i="35"/>
  <c r="T181" i="35"/>
  <c r="S181" i="35"/>
  <c r="R181" i="35"/>
  <c r="Q181" i="35"/>
  <c r="T180" i="35"/>
  <c r="S180" i="35"/>
  <c r="R180" i="35"/>
  <c r="Q180" i="35"/>
  <c r="T179" i="35"/>
  <c r="S179" i="35"/>
  <c r="R179" i="35"/>
  <c r="Q179" i="35"/>
  <c r="T178" i="35"/>
  <c r="S178" i="35"/>
  <c r="R178" i="35"/>
  <c r="Q178" i="35"/>
  <c r="T177" i="35"/>
  <c r="S177" i="35"/>
  <c r="R177" i="35"/>
  <c r="Q177" i="35"/>
  <c r="T176" i="35"/>
  <c r="Y175" i="35" s="1"/>
  <c r="S176" i="35"/>
  <c r="X175" i="35" s="1"/>
  <c r="R176" i="35"/>
  <c r="Q176" i="35"/>
  <c r="V175" i="35" s="1"/>
  <c r="T175" i="35"/>
  <c r="S175" i="35"/>
  <c r="R175" i="35"/>
  <c r="Q175" i="35"/>
  <c r="T174" i="35"/>
  <c r="S174" i="35"/>
  <c r="R174" i="35"/>
  <c r="Q174" i="35"/>
  <c r="T173" i="35"/>
  <c r="S173" i="35"/>
  <c r="R173" i="35"/>
  <c r="Q173" i="35"/>
  <c r="T172" i="35"/>
  <c r="S172" i="35"/>
  <c r="R172" i="35"/>
  <c r="Q172" i="35"/>
  <c r="T171" i="35"/>
  <c r="S171" i="35"/>
  <c r="R171" i="35"/>
  <c r="Q171" i="35"/>
  <c r="T170" i="35"/>
  <c r="Y169" i="35" s="1"/>
  <c r="S170" i="35"/>
  <c r="X169" i="35" s="1"/>
  <c r="R170" i="35"/>
  <c r="W169" i="35" s="1"/>
  <c r="Q170" i="35"/>
  <c r="T169" i="35"/>
  <c r="S169" i="35"/>
  <c r="R169" i="35"/>
  <c r="Q169" i="35"/>
  <c r="T168" i="35"/>
  <c r="S168" i="35"/>
  <c r="R168" i="35"/>
  <c r="Q168" i="35"/>
  <c r="T167" i="35"/>
  <c r="S167" i="35"/>
  <c r="R167" i="35"/>
  <c r="Q167" i="35"/>
  <c r="T166" i="35"/>
  <c r="S166" i="35"/>
  <c r="R166" i="35"/>
  <c r="Q166" i="35"/>
  <c r="T165" i="35"/>
  <c r="S165" i="35"/>
  <c r="R165" i="35"/>
  <c r="Q165" i="35"/>
  <c r="T164" i="35"/>
  <c r="Y163" i="35" s="1"/>
  <c r="S164" i="35"/>
  <c r="X163" i="35" s="1"/>
  <c r="R164" i="35"/>
  <c r="Q164" i="35"/>
  <c r="T163" i="35"/>
  <c r="S163" i="35"/>
  <c r="R163" i="35"/>
  <c r="Q163" i="35"/>
  <c r="T162" i="35"/>
  <c r="S162" i="35"/>
  <c r="R162" i="35"/>
  <c r="Q162" i="35"/>
  <c r="T161" i="35"/>
  <c r="S161" i="35"/>
  <c r="R161" i="35"/>
  <c r="Q161" i="35"/>
  <c r="T160" i="35"/>
  <c r="S160" i="35"/>
  <c r="X159" i="35" s="1"/>
  <c r="I159" i="35" s="1"/>
  <c r="R160" i="35"/>
  <c r="Q160" i="35"/>
  <c r="V159" i="35" s="1"/>
  <c r="T159" i="35"/>
  <c r="S159" i="35"/>
  <c r="R159" i="35"/>
  <c r="Q159" i="35"/>
  <c r="T156" i="35"/>
  <c r="S156" i="35"/>
  <c r="R156" i="35"/>
  <c r="Q156" i="35"/>
  <c r="T155" i="35"/>
  <c r="S155" i="35"/>
  <c r="R155" i="35"/>
  <c r="Q155" i="35"/>
  <c r="T154" i="35"/>
  <c r="S154" i="35"/>
  <c r="R154" i="35"/>
  <c r="Q154" i="35"/>
  <c r="T153" i="35"/>
  <c r="S153" i="35"/>
  <c r="R153" i="35"/>
  <c r="Q153" i="35"/>
  <c r="T152" i="35"/>
  <c r="S152" i="35"/>
  <c r="R152" i="35"/>
  <c r="Q152" i="35"/>
  <c r="T151" i="35"/>
  <c r="S151" i="35"/>
  <c r="R151" i="35"/>
  <c r="Q151" i="35"/>
  <c r="T150" i="35"/>
  <c r="S150" i="35"/>
  <c r="R150" i="35"/>
  <c r="Q150" i="35"/>
  <c r="T149" i="35"/>
  <c r="S149" i="35"/>
  <c r="R149" i="35"/>
  <c r="Q149" i="35"/>
  <c r="T148" i="35"/>
  <c r="S148" i="35"/>
  <c r="X147" i="35" s="1"/>
  <c r="I147" i="35" s="1"/>
  <c r="R148" i="35"/>
  <c r="Q148" i="35"/>
  <c r="T147" i="35"/>
  <c r="S147" i="35"/>
  <c r="R147" i="35"/>
  <c r="Q147" i="35"/>
  <c r="T146" i="35"/>
  <c r="S146" i="35"/>
  <c r="R146" i="35"/>
  <c r="Q146" i="35"/>
  <c r="T145" i="35"/>
  <c r="S145" i="35"/>
  <c r="R145" i="35"/>
  <c r="Q145" i="35"/>
  <c r="T144" i="35"/>
  <c r="S144" i="35"/>
  <c r="R144" i="35"/>
  <c r="Q144" i="35"/>
  <c r="T143" i="35"/>
  <c r="S143" i="35"/>
  <c r="R143" i="35"/>
  <c r="Q143" i="35"/>
  <c r="T142" i="35"/>
  <c r="Y141" i="35" s="1"/>
  <c r="S142" i="35"/>
  <c r="R142" i="35"/>
  <c r="W141" i="35" s="1"/>
  <c r="Q142" i="35"/>
  <c r="T141" i="35"/>
  <c r="S141" i="35"/>
  <c r="R141" i="35"/>
  <c r="Q141" i="35"/>
  <c r="T140" i="35"/>
  <c r="S140" i="35"/>
  <c r="R140" i="35"/>
  <c r="Q140" i="35"/>
  <c r="T139" i="35"/>
  <c r="S139" i="35"/>
  <c r="R139" i="35"/>
  <c r="Q139" i="35"/>
  <c r="T138" i="35"/>
  <c r="S138" i="35"/>
  <c r="R138" i="35"/>
  <c r="Q138" i="35"/>
  <c r="T137" i="35"/>
  <c r="S137" i="35"/>
  <c r="R137" i="35"/>
  <c r="Q137" i="35"/>
  <c r="T136" i="35"/>
  <c r="S136" i="35"/>
  <c r="R136" i="35"/>
  <c r="Q136" i="35"/>
  <c r="T135" i="35"/>
  <c r="S135" i="35"/>
  <c r="R135" i="35"/>
  <c r="Q135" i="35"/>
  <c r="T134" i="35"/>
  <c r="S134" i="35"/>
  <c r="R134" i="35"/>
  <c r="Q134" i="35"/>
  <c r="T133" i="35"/>
  <c r="S133" i="35"/>
  <c r="R133" i="35"/>
  <c r="Q133" i="35"/>
  <c r="T132" i="35"/>
  <c r="S132" i="35"/>
  <c r="R132" i="35"/>
  <c r="Q132" i="35"/>
  <c r="T131" i="35"/>
  <c r="S131" i="35"/>
  <c r="R131" i="35"/>
  <c r="Q131" i="35"/>
  <c r="T130" i="35"/>
  <c r="S130" i="35"/>
  <c r="R130" i="35"/>
  <c r="Q130" i="35"/>
  <c r="T129" i="35"/>
  <c r="S129" i="35"/>
  <c r="R129" i="35"/>
  <c r="Q129" i="35"/>
  <c r="T128" i="35"/>
  <c r="S128" i="35"/>
  <c r="R128" i="35"/>
  <c r="Q128" i="35"/>
  <c r="T127" i="35"/>
  <c r="S127" i="35"/>
  <c r="R127" i="35"/>
  <c r="Q127" i="35"/>
  <c r="T126" i="35"/>
  <c r="S126" i="35"/>
  <c r="R126" i="35"/>
  <c r="Q126" i="35"/>
  <c r="T125" i="35"/>
  <c r="S125" i="35"/>
  <c r="R125" i="35"/>
  <c r="Q125" i="35"/>
  <c r="T124" i="35"/>
  <c r="S124" i="35"/>
  <c r="X123" i="35" s="1"/>
  <c r="I123" i="35" s="1"/>
  <c r="R124" i="35"/>
  <c r="W123" i="35" s="1"/>
  <c r="Q124" i="35"/>
  <c r="T123" i="35"/>
  <c r="S123" i="35"/>
  <c r="R123" i="35"/>
  <c r="Q123" i="35"/>
  <c r="T122" i="35"/>
  <c r="S122" i="35"/>
  <c r="R122" i="35"/>
  <c r="Q122" i="35"/>
  <c r="T121" i="35"/>
  <c r="S121" i="35"/>
  <c r="R121" i="35"/>
  <c r="Q121" i="35"/>
  <c r="T120" i="35"/>
  <c r="S120" i="35"/>
  <c r="R120" i="35"/>
  <c r="Q120" i="35"/>
  <c r="T119" i="35"/>
  <c r="S119" i="35"/>
  <c r="R119" i="35"/>
  <c r="Q119" i="35"/>
  <c r="T118" i="35"/>
  <c r="S118" i="35"/>
  <c r="R118" i="35"/>
  <c r="Q118" i="35"/>
  <c r="T117" i="35"/>
  <c r="S117" i="35"/>
  <c r="R117" i="35"/>
  <c r="Q117" i="35"/>
  <c r="T116" i="35"/>
  <c r="S116" i="35"/>
  <c r="R116" i="35"/>
  <c r="Q116" i="35"/>
  <c r="T115" i="35"/>
  <c r="S115" i="35"/>
  <c r="R115" i="35"/>
  <c r="Q115" i="35"/>
  <c r="T114" i="35"/>
  <c r="Y113" i="35" s="1"/>
  <c r="S114" i="35"/>
  <c r="R114" i="35"/>
  <c r="W113" i="35" s="1"/>
  <c r="Q114" i="35"/>
  <c r="T113" i="35"/>
  <c r="S113" i="35"/>
  <c r="R113" i="35"/>
  <c r="Q113" i="35"/>
  <c r="T112" i="35"/>
  <c r="S112" i="35"/>
  <c r="R112" i="35"/>
  <c r="Q112" i="35"/>
  <c r="T111" i="35"/>
  <c r="S111" i="35"/>
  <c r="R111" i="35"/>
  <c r="Q111" i="35"/>
  <c r="T110" i="35"/>
  <c r="S110" i="35"/>
  <c r="R110" i="35"/>
  <c r="Q110" i="35"/>
  <c r="T109" i="35"/>
  <c r="S109" i="35"/>
  <c r="R109" i="35"/>
  <c r="Q109" i="35"/>
  <c r="T108" i="35"/>
  <c r="S108" i="35"/>
  <c r="R108" i="35"/>
  <c r="Q108" i="35"/>
  <c r="T107" i="35"/>
  <c r="S107" i="35"/>
  <c r="R107" i="35"/>
  <c r="Q107" i="35"/>
  <c r="T106" i="35"/>
  <c r="Y105" i="35" s="1"/>
  <c r="S106" i="35"/>
  <c r="R106" i="35"/>
  <c r="Q106" i="35"/>
  <c r="T105" i="35"/>
  <c r="S105" i="35"/>
  <c r="R105" i="35"/>
  <c r="Q105" i="35"/>
  <c r="T98" i="35"/>
  <c r="S98" i="35"/>
  <c r="R98" i="35"/>
  <c r="Q98" i="35"/>
  <c r="T97" i="35"/>
  <c r="S97" i="35"/>
  <c r="R97" i="35"/>
  <c r="Q97" i="35"/>
  <c r="T96" i="35"/>
  <c r="S96" i="35"/>
  <c r="R96" i="35"/>
  <c r="Q96" i="35"/>
  <c r="T95" i="35"/>
  <c r="S95" i="35"/>
  <c r="R95" i="35"/>
  <c r="Q95" i="35"/>
  <c r="T94" i="35"/>
  <c r="S94" i="35"/>
  <c r="R94" i="35"/>
  <c r="Q94" i="35"/>
  <c r="T93" i="35"/>
  <c r="S93" i="35"/>
  <c r="R93" i="35"/>
  <c r="Q93" i="35"/>
  <c r="T92" i="35"/>
  <c r="S92" i="35"/>
  <c r="R92" i="35"/>
  <c r="Q92" i="35"/>
  <c r="T91" i="35"/>
  <c r="S91" i="35"/>
  <c r="R91" i="35"/>
  <c r="Q91" i="35"/>
  <c r="T90" i="35"/>
  <c r="S90" i="35"/>
  <c r="R90" i="35"/>
  <c r="Q90" i="35"/>
  <c r="T89" i="35"/>
  <c r="S89" i="35"/>
  <c r="R89" i="35"/>
  <c r="Q89" i="35"/>
  <c r="T88" i="35"/>
  <c r="S88" i="35"/>
  <c r="R88" i="35"/>
  <c r="Q88" i="35"/>
  <c r="T87" i="35"/>
  <c r="S87" i="35"/>
  <c r="R87" i="35"/>
  <c r="Q87" i="35"/>
  <c r="T86" i="35"/>
  <c r="S86" i="35"/>
  <c r="R86" i="35"/>
  <c r="Q86" i="35"/>
  <c r="T85" i="35"/>
  <c r="S85" i="35"/>
  <c r="R85" i="35"/>
  <c r="Q85" i="35"/>
  <c r="T84" i="35"/>
  <c r="S84" i="35"/>
  <c r="R84" i="35"/>
  <c r="Q84" i="35"/>
  <c r="T83" i="35"/>
  <c r="S83" i="35"/>
  <c r="R83" i="35"/>
  <c r="Q83" i="35"/>
  <c r="T82" i="35"/>
  <c r="Y81" i="35" s="1"/>
  <c r="S82" i="35"/>
  <c r="R82" i="35"/>
  <c r="Q82" i="35"/>
  <c r="T81" i="35"/>
  <c r="S81" i="35"/>
  <c r="R81" i="35"/>
  <c r="Q81" i="35"/>
  <c r="T80" i="35"/>
  <c r="S80" i="35"/>
  <c r="R80" i="35"/>
  <c r="Q80" i="35"/>
  <c r="T79" i="35"/>
  <c r="S79" i="35"/>
  <c r="R79" i="35"/>
  <c r="Q79" i="35"/>
  <c r="T78" i="35"/>
  <c r="S78" i="35"/>
  <c r="R78" i="35"/>
  <c r="Q78" i="35"/>
  <c r="T77" i="35"/>
  <c r="S77" i="35"/>
  <c r="R77" i="35"/>
  <c r="Q77" i="35"/>
  <c r="T76" i="35"/>
  <c r="S76" i="35"/>
  <c r="R76" i="35"/>
  <c r="W75" i="35" s="1"/>
  <c r="Q76" i="35"/>
  <c r="T75" i="35"/>
  <c r="S75" i="35"/>
  <c r="R75" i="35"/>
  <c r="Q75" i="35"/>
  <c r="T74" i="35"/>
  <c r="S74" i="35"/>
  <c r="R74" i="35"/>
  <c r="Q74" i="35"/>
  <c r="T73" i="35"/>
  <c r="S73" i="35"/>
  <c r="R73" i="35"/>
  <c r="Q73" i="35"/>
  <c r="T72" i="35"/>
  <c r="S72" i="35"/>
  <c r="R72" i="35"/>
  <c r="Q72" i="35"/>
  <c r="T71" i="35"/>
  <c r="S71" i="35"/>
  <c r="R71" i="35"/>
  <c r="Q71" i="35"/>
  <c r="T70" i="35"/>
  <c r="S70" i="35"/>
  <c r="R70" i="35"/>
  <c r="Q70" i="35"/>
  <c r="T69" i="35"/>
  <c r="S69" i="35"/>
  <c r="R69" i="35"/>
  <c r="Q69" i="35"/>
  <c r="T68" i="35"/>
  <c r="S68" i="35"/>
  <c r="X67" i="35" s="1"/>
  <c r="I67" i="35" s="1"/>
  <c r="R68" i="35"/>
  <c r="Q68" i="35"/>
  <c r="V67" i="35" s="1"/>
  <c r="T67" i="35"/>
  <c r="S67" i="35"/>
  <c r="R67" i="35"/>
  <c r="Q67" i="35"/>
  <c r="T66" i="35"/>
  <c r="S66" i="35"/>
  <c r="R66" i="35"/>
  <c r="Q66" i="35"/>
  <c r="T65" i="35"/>
  <c r="S65" i="35"/>
  <c r="R65" i="35"/>
  <c r="Q65" i="35"/>
  <c r="T64" i="35"/>
  <c r="S64" i="35"/>
  <c r="R64" i="35"/>
  <c r="Q64" i="35"/>
  <c r="T63" i="35"/>
  <c r="S63" i="35"/>
  <c r="R63" i="35"/>
  <c r="Q63" i="35"/>
  <c r="T62" i="35"/>
  <c r="S62" i="35"/>
  <c r="R62" i="35"/>
  <c r="Q62" i="35"/>
  <c r="T61" i="35"/>
  <c r="S61" i="35"/>
  <c r="R61" i="35"/>
  <c r="Q61" i="35"/>
  <c r="T60" i="35"/>
  <c r="Y59" i="35" s="1"/>
  <c r="S60" i="35"/>
  <c r="R60" i="35"/>
  <c r="Q60" i="35"/>
  <c r="T59" i="35"/>
  <c r="S59" i="35"/>
  <c r="R59" i="35"/>
  <c r="Q59" i="35"/>
  <c r="T58" i="35"/>
  <c r="S58" i="35"/>
  <c r="R58" i="35"/>
  <c r="Q58" i="35"/>
  <c r="T57" i="35"/>
  <c r="S57" i="35"/>
  <c r="R57" i="35"/>
  <c r="Q57" i="35"/>
  <c r="T56" i="35"/>
  <c r="Y55" i="35" s="1"/>
  <c r="S56" i="35"/>
  <c r="R56" i="35"/>
  <c r="Q56" i="35"/>
  <c r="V55" i="35" s="1"/>
  <c r="T55" i="35"/>
  <c r="S55" i="35"/>
  <c r="R55" i="35"/>
  <c r="Q55" i="35"/>
  <c r="T54" i="35"/>
  <c r="S54" i="35"/>
  <c r="R54" i="35"/>
  <c r="Q54" i="35"/>
  <c r="T53" i="35"/>
  <c r="S53" i="35"/>
  <c r="R53" i="35"/>
  <c r="Q53" i="35"/>
  <c r="T52" i="35"/>
  <c r="S52" i="35"/>
  <c r="R52" i="35"/>
  <c r="Q52" i="35"/>
  <c r="T51" i="35"/>
  <c r="S51" i="35"/>
  <c r="R51" i="35"/>
  <c r="Q51" i="35"/>
  <c r="T50" i="35"/>
  <c r="S50" i="35"/>
  <c r="R50" i="35"/>
  <c r="Q50" i="35"/>
  <c r="T49" i="35"/>
  <c r="S49" i="35"/>
  <c r="R49" i="35"/>
  <c r="Q49" i="35"/>
  <c r="T48" i="35"/>
  <c r="S48" i="35"/>
  <c r="R48" i="35"/>
  <c r="Q48" i="35"/>
  <c r="T47" i="35"/>
  <c r="S47" i="35"/>
  <c r="R47" i="35"/>
  <c r="Q47" i="35"/>
  <c r="T46" i="35"/>
  <c r="S46" i="35"/>
  <c r="R46" i="35"/>
  <c r="Q46" i="35"/>
  <c r="T45" i="35"/>
  <c r="S45" i="35"/>
  <c r="R45" i="35"/>
  <c r="Q45" i="35"/>
  <c r="T44" i="35"/>
  <c r="S44" i="35"/>
  <c r="R44" i="35"/>
  <c r="Q44" i="35"/>
  <c r="T42" i="35"/>
  <c r="S42" i="35"/>
  <c r="R42" i="35"/>
  <c r="Q42" i="35"/>
  <c r="T41" i="35"/>
  <c r="S41" i="35"/>
  <c r="R41" i="35"/>
  <c r="Q41" i="35"/>
  <c r="T40" i="35"/>
  <c r="S40" i="35"/>
  <c r="R40" i="35"/>
  <c r="Q40" i="35"/>
  <c r="T39" i="35"/>
  <c r="S39" i="35"/>
  <c r="R39" i="35"/>
  <c r="Q39" i="35"/>
  <c r="T38" i="35"/>
  <c r="S38" i="35"/>
  <c r="R38" i="35"/>
  <c r="Q38" i="35"/>
  <c r="T37" i="35"/>
  <c r="S37" i="35"/>
  <c r="R37" i="35"/>
  <c r="Q37" i="35"/>
  <c r="T36" i="35"/>
  <c r="S36" i="35"/>
  <c r="R36" i="35"/>
  <c r="Q36" i="35"/>
  <c r="T35" i="35"/>
  <c r="S35" i="35"/>
  <c r="R35" i="35"/>
  <c r="Q35" i="35"/>
  <c r="T34" i="35"/>
  <c r="S34" i="35"/>
  <c r="R34" i="35"/>
  <c r="Q34" i="35"/>
  <c r="T33" i="35"/>
  <c r="S33" i="35"/>
  <c r="R33" i="35"/>
  <c r="Q33" i="35"/>
  <c r="T32" i="35"/>
  <c r="S32" i="35"/>
  <c r="R32" i="35"/>
  <c r="Q32" i="35"/>
  <c r="T31" i="35"/>
  <c r="S31" i="35"/>
  <c r="R31" i="35"/>
  <c r="Q31" i="35"/>
  <c r="T30" i="35"/>
  <c r="S30" i="35"/>
  <c r="R30" i="35"/>
  <c r="Q30" i="35"/>
  <c r="T29" i="35"/>
  <c r="S29" i="35"/>
  <c r="R29" i="35"/>
  <c r="Q29" i="35"/>
  <c r="T28" i="35"/>
  <c r="S28" i="35"/>
  <c r="R28" i="35"/>
  <c r="Q28" i="35"/>
  <c r="T27" i="35"/>
  <c r="S27" i="35"/>
  <c r="R27" i="35"/>
  <c r="Q27" i="35"/>
  <c r="T26" i="35"/>
  <c r="S26" i="35"/>
  <c r="R26" i="35"/>
  <c r="Q26" i="35"/>
  <c r="T25" i="35"/>
  <c r="S25" i="35"/>
  <c r="R25" i="35"/>
  <c r="Q25" i="35"/>
  <c r="T24" i="35"/>
  <c r="Y23" i="35" s="1"/>
  <c r="S24" i="35"/>
  <c r="R24" i="35"/>
  <c r="Q24" i="35"/>
  <c r="T23" i="35"/>
  <c r="S23" i="35"/>
  <c r="R23" i="35"/>
  <c r="Q23" i="35"/>
  <c r="T22" i="35"/>
  <c r="S22" i="35"/>
  <c r="R22" i="35"/>
  <c r="Q22" i="35"/>
  <c r="T21" i="35"/>
  <c r="S21" i="35"/>
  <c r="R21" i="35"/>
  <c r="Q21" i="35"/>
  <c r="T20" i="35"/>
  <c r="S20" i="35"/>
  <c r="R20" i="35"/>
  <c r="Q20" i="35"/>
  <c r="T19" i="35"/>
  <c r="S19" i="35"/>
  <c r="R19" i="35"/>
  <c r="Q19" i="35"/>
  <c r="T18" i="35"/>
  <c r="S18" i="35"/>
  <c r="R18" i="35"/>
  <c r="Q18" i="35"/>
  <c r="T17" i="35"/>
  <c r="S17" i="35"/>
  <c r="R17" i="35"/>
  <c r="Q17" i="35"/>
  <c r="T16" i="35"/>
  <c r="S16" i="35"/>
  <c r="R16" i="35"/>
  <c r="Q16" i="35"/>
  <c r="T15" i="35"/>
  <c r="S15" i="35"/>
  <c r="R15" i="35"/>
  <c r="Q15" i="35"/>
  <c r="T14" i="35"/>
  <c r="S14" i="35"/>
  <c r="R14" i="35"/>
  <c r="Q14" i="35"/>
  <c r="T13" i="35"/>
  <c r="S13" i="35"/>
  <c r="R13" i="35"/>
  <c r="Q13" i="35"/>
  <c r="T12" i="35"/>
  <c r="Y11" i="35" s="1"/>
  <c r="S12" i="35"/>
  <c r="R12" i="35"/>
  <c r="Q12" i="35"/>
  <c r="T11" i="35"/>
  <c r="S11" i="35"/>
  <c r="R11" i="35"/>
  <c r="Q11" i="35"/>
  <c r="T10" i="35"/>
  <c r="S10" i="35"/>
  <c r="R10" i="35"/>
  <c r="Q10" i="35"/>
  <c r="T9" i="35"/>
  <c r="S9" i="35"/>
  <c r="R9" i="35"/>
  <c r="Q9" i="35"/>
  <c r="T8" i="35"/>
  <c r="S8" i="35"/>
  <c r="R8" i="35"/>
  <c r="Q8" i="35"/>
  <c r="T7" i="35"/>
  <c r="S7" i="35"/>
  <c r="R7" i="35"/>
  <c r="Q7" i="35"/>
  <c r="T6" i="35"/>
  <c r="S6" i="35"/>
  <c r="R6" i="35"/>
  <c r="Q6" i="35"/>
  <c r="T5" i="35"/>
  <c r="S5" i="35"/>
  <c r="R5" i="35"/>
  <c r="Q5" i="35"/>
  <c r="T4" i="35"/>
  <c r="S4" i="35"/>
  <c r="R4" i="35"/>
  <c r="Q4" i="35"/>
  <c r="T3" i="35"/>
  <c r="S3" i="35"/>
  <c r="R3" i="35"/>
  <c r="Q3" i="35"/>
  <c r="X11" i="35" l="1"/>
  <c r="I11" i="35" s="1"/>
  <c r="W159" i="35"/>
  <c r="W147" i="35"/>
  <c r="Y75" i="35"/>
  <c r="Y3" i="35"/>
  <c r="Y35" i="35"/>
  <c r="W163" i="35"/>
  <c r="Y39" i="35"/>
  <c r="Y67" i="35"/>
  <c r="U181" i="35"/>
  <c r="W17" i="35"/>
  <c r="Y51" i="35"/>
  <c r="U178" i="35"/>
  <c r="U7" i="35"/>
  <c r="U23" i="35"/>
  <c r="U25" i="35"/>
  <c r="U27" i="35"/>
  <c r="U31" i="35"/>
  <c r="U41" i="35"/>
  <c r="U182" i="35"/>
  <c r="U14" i="35"/>
  <c r="U45" i="35"/>
  <c r="U47" i="35"/>
  <c r="U53" i="35"/>
  <c r="U98" i="35"/>
  <c r="V23" i="35"/>
  <c r="U184" i="35"/>
  <c r="U97" i="35"/>
  <c r="U115" i="35"/>
  <c r="U117" i="35"/>
  <c r="U121" i="35"/>
  <c r="U123" i="35"/>
  <c r="U125" i="35"/>
  <c r="U161" i="35"/>
  <c r="U163" i="35"/>
  <c r="U167" i="35"/>
  <c r="U17" i="35"/>
  <c r="U21" i="35"/>
  <c r="U105" i="35"/>
  <c r="U109" i="35"/>
  <c r="U111" i="35"/>
  <c r="U179" i="35"/>
  <c r="U6" i="35"/>
  <c r="U70" i="35"/>
  <c r="U170" i="35"/>
  <c r="U90" i="35"/>
  <c r="U126" i="35"/>
  <c r="U128" i="35"/>
  <c r="U130" i="35"/>
  <c r="U140" i="35"/>
  <c r="X113" i="35"/>
  <c r="I113" i="35" s="1"/>
  <c r="U3" i="35"/>
  <c r="U79" i="35"/>
  <c r="U177" i="35"/>
  <c r="U15" i="35"/>
  <c r="U26" i="35"/>
  <c r="U52" i="35"/>
  <c r="U56" i="35"/>
  <c r="U91" i="35"/>
  <c r="U93" i="35"/>
  <c r="U107" i="35"/>
  <c r="U113" i="35"/>
  <c r="U124" i="35"/>
  <c r="U153" i="35"/>
  <c r="U155" i="35"/>
  <c r="U159" i="35"/>
  <c r="U173" i="35"/>
  <c r="W175" i="35"/>
  <c r="U180" i="35"/>
  <c r="W11" i="35"/>
  <c r="U16" i="35"/>
  <c r="U35" i="35"/>
  <c r="U51" i="35"/>
  <c r="U57" i="35"/>
  <c r="U65" i="35"/>
  <c r="U67" i="35"/>
  <c r="U80" i="35"/>
  <c r="U92" i="35"/>
  <c r="U96" i="35"/>
  <c r="U119" i="35"/>
  <c r="Y123" i="35"/>
  <c r="U132" i="35"/>
  <c r="U134" i="35"/>
  <c r="U142" i="35"/>
  <c r="U146" i="35"/>
  <c r="U169" i="35"/>
  <c r="U175" i="35"/>
  <c r="W181" i="35"/>
  <c r="U19" i="35"/>
  <c r="U29" i="35"/>
  <c r="U33" i="35"/>
  <c r="U37" i="35"/>
  <c r="U39" i="35"/>
  <c r="U55" i="35"/>
  <c r="U59" i="35"/>
  <c r="U61" i="35"/>
  <c r="U63" i="35"/>
  <c r="U69" i="35"/>
  <c r="U71" i="35"/>
  <c r="U75" i="35"/>
  <c r="U88" i="35"/>
  <c r="U112" i="35"/>
  <c r="U165" i="35"/>
  <c r="U172" i="35"/>
  <c r="U40" i="35"/>
  <c r="U114" i="35"/>
  <c r="U127" i="35"/>
  <c r="U129" i="35"/>
  <c r="U131" i="35"/>
  <c r="U133" i="35"/>
  <c r="U137" i="35"/>
  <c r="U139" i="35"/>
  <c r="X141" i="35"/>
  <c r="I141" i="35" s="1"/>
  <c r="Y181" i="35"/>
  <c r="U9" i="35"/>
  <c r="U22" i="35"/>
  <c r="U73" i="35"/>
  <c r="U77" i="35"/>
  <c r="U87" i="35"/>
  <c r="U89" i="35"/>
  <c r="U141" i="35"/>
  <c r="Y147" i="35"/>
  <c r="U166" i="35"/>
  <c r="U13" i="35"/>
  <c r="U5" i="35"/>
  <c r="U11" i="35"/>
  <c r="Y17" i="35"/>
  <c r="U54" i="35"/>
  <c r="U62" i="35"/>
  <c r="U64" i="35"/>
  <c r="U81" i="35"/>
  <c r="U83" i="35"/>
  <c r="U85" i="35"/>
  <c r="U95" i="35"/>
  <c r="U116" i="35"/>
  <c r="U118" i="35"/>
  <c r="V123" i="35"/>
  <c r="U135" i="35"/>
  <c r="U143" i="35"/>
  <c r="U145" i="35"/>
  <c r="U147" i="35"/>
  <c r="U149" i="35"/>
  <c r="U151" i="35"/>
  <c r="U168" i="35"/>
  <c r="V169" i="35"/>
  <c r="U183" i="35"/>
  <c r="U185" i="35"/>
  <c r="U156" i="35"/>
  <c r="U154" i="35"/>
  <c r="U152" i="35"/>
  <c r="U150" i="35"/>
  <c r="V147" i="35"/>
  <c r="U148" i="35"/>
  <c r="U144" i="35"/>
  <c r="U138" i="35"/>
  <c r="U136" i="35"/>
  <c r="U122" i="35"/>
  <c r="U120" i="35"/>
  <c r="U110" i="35"/>
  <c r="X105" i="35"/>
  <c r="U108" i="35"/>
  <c r="W105" i="35"/>
  <c r="I105" i="35" s="1"/>
  <c r="V105" i="35"/>
  <c r="U106" i="35"/>
  <c r="U94" i="35"/>
  <c r="U86" i="35"/>
  <c r="X81" i="35"/>
  <c r="I81" i="35" s="1"/>
  <c r="U84" i="35"/>
  <c r="W81" i="35"/>
  <c r="U82" i="35"/>
  <c r="V81" i="35"/>
  <c r="X75" i="35"/>
  <c r="I75" i="35" s="1"/>
  <c r="U78" i="35"/>
  <c r="U76" i="35"/>
  <c r="U74" i="35"/>
  <c r="U72" i="35"/>
  <c r="U68" i="35"/>
  <c r="U66" i="35"/>
  <c r="U60" i="35"/>
  <c r="X55" i="35"/>
  <c r="I55" i="35" s="1"/>
  <c r="U58" i="35"/>
  <c r="W55" i="35"/>
  <c r="W51" i="35"/>
  <c r="X51" i="35"/>
  <c r="I51" i="35" s="1"/>
  <c r="V51" i="35"/>
  <c r="U50" i="35"/>
  <c r="X45" i="35"/>
  <c r="I45" i="35" s="1"/>
  <c r="W45" i="35"/>
  <c r="U48" i="35"/>
  <c r="U46" i="35"/>
  <c r="U44" i="35"/>
  <c r="X39" i="35"/>
  <c r="I39" i="35" s="1"/>
  <c r="U42" i="35"/>
  <c r="V39" i="35"/>
  <c r="U38" i="35"/>
  <c r="W35" i="35"/>
  <c r="U36" i="35"/>
  <c r="U34" i="35"/>
  <c r="U32" i="35"/>
  <c r="U30" i="35"/>
  <c r="U28" i="35"/>
  <c r="W23" i="35"/>
  <c r="X17" i="35"/>
  <c r="I17" i="35" s="1"/>
  <c r="U20" i="35"/>
  <c r="U18" i="35"/>
  <c r="V11" i="35"/>
  <c r="U12" i="35"/>
  <c r="U10" i="35"/>
  <c r="U8" i="35"/>
  <c r="X3" i="35"/>
  <c r="I3" i="35" s="1"/>
  <c r="W3" i="35"/>
  <c r="U4" i="35"/>
  <c r="U49" i="35"/>
  <c r="U174" i="35"/>
  <c r="U171" i="35"/>
  <c r="U164" i="35"/>
  <c r="U162" i="35"/>
  <c r="V3" i="35"/>
  <c r="V17" i="35"/>
  <c r="V75" i="35"/>
  <c r="U186" i="35"/>
  <c r="V45" i="35"/>
  <c r="V113" i="35"/>
  <c r="U176" i="35"/>
  <c r="U24" i="35"/>
  <c r="V35" i="35"/>
  <c r="V141" i="35"/>
  <c r="U160" i="35"/>
  <c r="V163" i="35"/>
  <c r="X23" i="35"/>
  <c r="I23" i="35" s="1"/>
  <c r="X35" i="35"/>
  <c r="W39" i="35"/>
  <c r="W67" i="35"/>
  <c r="V181" i="35"/>
  <c r="Y45" i="35" l="1"/>
  <c r="T82" i="34"/>
  <c r="S82" i="34"/>
  <c r="R82" i="34"/>
  <c r="Q82" i="34"/>
  <c r="T81" i="34"/>
  <c r="S81" i="34"/>
  <c r="R81" i="34"/>
  <c r="Q81" i="34"/>
  <c r="T80" i="34"/>
  <c r="S80" i="34"/>
  <c r="R80" i="34"/>
  <c r="Q80" i="34"/>
  <c r="T79" i="34"/>
  <c r="S79" i="34"/>
  <c r="R79" i="34"/>
  <c r="Q79" i="34"/>
  <c r="T78" i="34"/>
  <c r="S78" i="34"/>
  <c r="R78" i="34"/>
  <c r="Q78" i="34"/>
  <c r="T77" i="34"/>
  <c r="S77" i="34"/>
  <c r="R77" i="34"/>
  <c r="Q77" i="34"/>
  <c r="T76" i="34"/>
  <c r="S76" i="34"/>
  <c r="R76" i="34"/>
  <c r="Q76" i="34"/>
  <c r="T75" i="34"/>
  <c r="S75" i="34"/>
  <c r="R75" i="34"/>
  <c r="Q75" i="34"/>
  <c r="T74" i="34"/>
  <c r="S74" i="34"/>
  <c r="R74" i="34"/>
  <c r="Q74" i="34"/>
  <c r="T73" i="34"/>
  <c r="S73" i="34"/>
  <c r="R73" i="34"/>
  <c r="Q73" i="34"/>
  <c r="T72" i="34"/>
  <c r="S72" i="34"/>
  <c r="R72" i="34"/>
  <c r="Q72" i="34"/>
  <c r="T71" i="34"/>
  <c r="S71" i="34"/>
  <c r="R71" i="34"/>
  <c r="Q71" i="34"/>
  <c r="T70" i="34"/>
  <c r="S70" i="34"/>
  <c r="R70" i="34"/>
  <c r="Q70" i="34"/>
  <c r="T69" i="34"/>
  <c r="S69" i="34"/>
  <c r="R69" i="34"/>
  <c r="Q69" i="34"/>
  <c r="T68" i="34"/>
  <c r="S68" i="34"/>
  <c r="R68" i="34"/>
  <c r="Q68" i="34"/>
  <c r="T67" i="34"/>
  <c r="S67" i="34"/>
  <c r="R67" i="34"/>
  <c r="Q67" i="34"/>
  <c r="T66" i="34"/>
  <c r="S66" i="34"/>
  <c r="R66" i="34"/>
  <c r="Q66" i="34"/>
  <c r="T65" i="34"/>
  <c r="S65" i="34"/>
  <c r="R65" i="34"/>
  <c r="Q65" i="34"/>
  <c r="T64" i="34"/>
  <c r="S64" i="34"/>
  <c r="R64" i="34"/>
  <c r="Q64" i="34"/>
  <c r="T63" i="34"/>
  <c r="S63" i="34"/>
  <c r="R63" i="34"/>
  <c r="Q63" i="34"/>
  <c r="T62" i="34"/>
  <c r="S62" i="34"/>
  <c r="R62" i="34"/>
  <c r="Q62" i="34"/>
  <c r="T61" i="34"/>
  <c r="S61" i="34"/>
  <c r="R61" i="34"/>
  <c r="Q61" i="34"/>
  <c r="T60" i="34"/>
  <c r="S60" i="34"/>
  <c r="R60" i="34"/>
  <c r="Q60" i="34"/>
  <c r="T59" i="34"/>
  <c r="S59" i="34"/>
  <c r="R59" i="34"/>
  <c r="Q59" i="34"/>
  <c r="T58" i="34"/>
  <c r="S58" i="34"/>
  <c r="R58" i="34"/>
  <c r="Q58" i="34"/>
  <c r="T57" i="34"/>
  <c r="S57" i="34"/>
  <c r="R57" i="34"/>
  <c r="Q57" i="34"/>
  <c r="T56" i="34"/>
  <c r="S56" i="34"/>
  <c r="R56" i="34"/>
  <c r="Q56" i="34"/>
  <c r="T55" i="34"/>
  <c r="S55" i="34"/>
  <c r="R55" i="34"/>
  <c r="Q55" i="34"/>
  <c r="T54" i="34"/>
  <c r="S54" i="34"/>
  <c r="R54" i="34"/>
  <c r="Q54" i="34"/>
  <c r="T53" i="34"/>
  <c r="S53" i="34"/>
  <c r="R53" i="34"/>
  <c r="Q53" i="34"/>
  <c r="T52" i="34"/>
  <c r="Y51" i="34" s="1"/>
  <c r="S52" i="34"/>
  <c r="R52" i="34"/>
  <c r="W51" i="34" s="1"/>
  <c r="Q52" i="34"/>
  <c r="T51" i="34"/>
  <c r="S51" i="34"/>
  <c r="R51" i="34"/>
  <c r="Q51" i="34"/>
  <c r="T50" i="34"/>
  <c r="S50" i="34"/>
  <c r="R50" i="34"/>
  <c r="Q50" i="34"/>
  <c r="T49" i="34"/>
  <c r="S49" i="34"/>
  <c r="R49" i="34"/>
  <c r="Q49" i="34"/>
  <c r="T46" i="34"/>
  <c r="S46" i="34"/>
  <c r="R46" i="34"/>
  <c r="Q46" i="34"/>
  <c r="T45" i="34"/>
  <c r="S45" i="34"/>
  <c r="R45" i="34"/>
  <c r="Q45" i="34"/>
  <c r="T44" i="34"/>
  <c r="S44" i="34"/>
  <c r="R44" i="34"/>
  <c r="Q44" i="34"/>
  <c r="T43" i="34"/>
  <c r="S43" i="34"/>
  <c r="R43" i="34"/>
  <c r="Q43" i="34"/>
  <c r="T42" i="34"/>
  <c r="S42" i="34"/>
  <c r="R42" i="34"/>
  <c r="Q42" i="34"/>
  <c r="T41" i="34"/>
  <c r="S41" i="34"/>
  <c r="R41" i="34"/>
  <c r="Q41" i="34"/>
  <c r="T38" i="34"/>
  <c r="S38" i="34"/>
  <c r="R38" i="34"/>
  <c r="Q38" i="34"/>
  <c r="T37" i="34"/>
  <c r="S37" i="34"/>
  <c r="R37" i="34"/>
  <c r="Q37" i="34"/>
  <c r="T36" i="34"/>
  <c r="Y35" i="34" s="1"/>
  <c r="S36" i="34"/>
  <c r="R36" i="34"/>
  <c r="Q36" i="34"/>
  <c r="V35" i="34" s="1"/>
  <c r="T35" i="34"/>
  <c r="S35" i="34"/>
  <c r="R35" i="34"/>
  <c r="Q35" i="34"/>
  <c r="T34" i="34"/>
  <c r="S34" i="34"/>
  <c r="R34" i="34"/>
  <c r="Q34" i="34"/>
  <c r="T33" i="34"/>
  <c r="S33" i="34"/>
  <c r="R33" i="34"/>
  <c r="Q33" i="34"/>
  <c r="T32" i="34"/>
  <c r="S32" i="34"/>
  <c r="R32" i="34"/>
  <c r="Q32" i="34"/>
  <c r="T31" i="34"/>
  <c r="S31" i="34"/>
  <c r="R31" i="34"/>
  <c r="Q31" i="34"/>
  <c r="T30" i="34"/>
  <c r="S30" i="34"/>
  <c r="R30" i="34"/>
  <c r="Q30" i="34"/>
  <c r="T29" i="34"/>
  <c r="S29" i="34"/>
  <c r="R29" i="34"/>
  <c r="Q29" i="34"/>
  <c r="T28" i="34"/>
  <c r="S28" i="34"/>
  <c r="R28" i="34"/>
  <c r="Q28" i="34"/>
  <c r="T27" i="34"/>
  <c r="S27" i="34"/>
  <c r="R27" i="34"/>
  <c r="Q27" i="34"/>
  <c r="T26" i="34"/>
  <c r="Y25" i="34" s="1"/>
  <c r="S26" i="34"/>
  <c r="X25" i="34" s="1"/>
  <c r="I25" i="34" s="1"/>
  <c r="R26" i="34"/>
  <c r="W25" i="34" s="1"/>
  <c r="Q26" i="34"/>
  <c r="T25" i="34"/>
  <c r="S25" i="34"/>
  <c r="R25" i="34"/>
  <c r="Q25" i="34"/>
  <c r="T24" i="34"/>
  <c r="Y23" i="34" s="1"/>
  <c r="S24" i="34"/>
  <c r="X23" i="34" s="1"/>
  <c r="R24" i="34"/>
  <c r="W23" i="34" s="1"/>
  <c r="Q24" i="34"/>
  <c r="V23" i="34" s="1"/>
  <c r="T23" i="34"/>
  <c r="S23" i="34"/>
  <c r="R23" i="34"/>
  <c r="Q23" i="34"/>
  <c r="T22" i="34"/>
  <c r="Y21" i="34" s="1"/>
  <c r="S22" i="34"/>
  <c r="X21" i="34" s="1"/>
  <c r="I21" i="34" s="1"/>
  <c r="R22" i="34"/>
  <c r="W21" i="34" s="1"/>
  <c r="Q22" i="34"/>
  <c r="T21" i="34"/>
  <c r="S21" i="34"/>
  <c r="R21" i="34"/>
  <c r="Q21" i="34"/>
  <c r="T20" i="34"/>
  <c r="Y19" i="34" s="1"/>
  <c r="S20" i="34"/>
  <c r="X19" i="34" s="1"/>
  <c r="I19" i="34" s="1"/>
  <c r="R20" i="34"/>
  <c r="W19" i="34" s="1"/>
  <c r="Q20" i="34"/>
  <c r="V19" i="34" s="1"/>
  <c r="T19" i="34"/>
  <c r="S19" i="34"/>
  <c r="R19" i="34"/>
  <c r="Q19" i="34"/>
  <c r="T18" i="34"/>
  <c r="Y17" i="34" s="1"/>
  <c r="R18" i="34"/>
  <c r="W17" i="34" s="1"/>
  <c r="Q18" i="34"/>
  <c r="V17" i="34" s="1"/>
  <c r="X17" i="34"/>
  <c r="I17" i="34" s="1"/>
  <c r="T17" i="34"/>
  <c r="S17" i="34"/>
  <c r="R17" i="34"/>
  <c r="Q17" i="34"/>
  <c r="T16" i="34"/>
  <c r="Y15" i="34" s="1"/>
  <c r="S16" i="34"/>
  <c r="X15" i="34" s="1"/>
  <c r="I15" i="34" s="1"/>
  <c r="R16" i="34"/>
  <c r="W15" i="34" s="1"/>
  <c r="Q16" i="34"/>
  <c r="V15" i="34" s="1"/>
  <c r="T15" i="34"/>
  <c r="S15" i="34"/>
  <c r="R15" i="34"/>
  <c r="Q15" i="34"/>
  <c r="T14" i="34"/>
  <c r="Y13" i="34" s="1"/>
  <c r="S14" i="34"/>
  <c r="X13" i="34" s="1"/>
  <c r="R14" i="34"/>
  <c r="W13" i="34" s="1"/>
  <c r="Q14" i="34"/>
  <c r="T13" i="34"/>
  <c r="S13" i="34"/>
  <c r="R13" i="34"/>
  <c r="Q13" i="34"/>
  <c r="T12" i="34"/>
  <c r="Y11" i="34" s="1"/>
  <c r="S12" i="34"/>
  <c r="X11" i="34" s="1"/>
  <c r="I11" i="34" s="1"/>
  <c r="R12" i="34"/>
  <c r="W11" i="34" s="1"/>
  <c r="Q12" i="34"/>
  <c r="T11" i="34"/>
  <c r="S11" i="34"/>
  <c r="R11" i="34"/>
  <c r="Q11" i="34"/>
  <c r="T10" i="34"/>
  <c r="Y9" i="34" s="1"/>
  <c r="S10" i="34"/>
  <c r="X9" i="34" s="1"/>
  <c r="I9" i="34" s="1"/>
  <c r="R10" i="34"/>
  <c r="W9" i="34" s="1"/>
  <c r="Q10" i="34"/>
  <c r="V9" i="34" s="1"/>
  <c r="T9" i="34"/>
  <c r="S9" i="34"/>
  <c r="R9" i="34"/>
  <c r="Q9" i="34"/>
  <c r="T8" i="34"/>
  <c r="Y7" i="34" s="1"/>
  <c r="S8" i="34"/>
  <c r="X7" i="34" s="1"/>
  <c r="R8" i="34"/>
  <c r="W7" i="34" s="1"/>
  <c r="Q8" i="34"/>
  <c r="T7" i="34"/>
  <c r="S7" i="34"/>
  <c r="R7" i="34"/>
  <c r="Q7" i="34"/>
  <c r="T6" i="34"/>
  <c r="Y5" i="34" s="1"/>
  <c r="S6" i="34"/>
  <c r="X5" i="34" s="1"/>
  <c r="I5" i="34" s="1"/>
  <c r="R6" i="34"/>
  <c r="W5" i="34" s="1"/>
  <c r="Q6" i="34"/>
  <c r="V5" i="34" s="1"/>
  <c r="T5" i="34"/>
  <c r="S5" i="34"/>
  <c r="R5" i="34"/>
  <c r="Q5" i="34"/>
  <c r="T4" i="34"/>
  <c r="S4" i="34"/>
  <c r="R4" i="34"/>
  <c r="Q4" i="34"/>
  <c r="T3" i="34"/>
  <c r="S3" i="34"/>
  <c r="R3" i="34"/>
  <c r="Q3" i="34"/>
  <c r="X65" i="34" l="1"/>
  <c r="I65" i="34" s="1"/>
  <c r="U82" i="34"/>
  <c r="U12" i="34"/>
  <c r="U67" i="34"/>
  <c r="U77" i="34"/>
  <c r="U66" i="34"/>
  <c r="U78" i="34"/>
  <c r="U3" i="34"/>
  <c r="U59" i="34"/>
  <c r="U51" i="34"/>
  <c r="U13" i="34"/>
  <c r="U38" i="34"/>
  <c r="U64" i="34"/>
  <c r="U6" i="34"/>
  <c r="U17" i="34"/>
  <c r="U29" i="34"/>
  <c r="U31" i="34"/>
  <c r="U33" i="34"/>
  <c r="U57" i="34"/>
  <c r="X51" i="34"/>
  <c r="I51" i="34" s="1"/>
  <c r="U14" i="34"/>
  <c r="U7" i="34"/>
  <c r="U16" i="34"/>
  <c r="U43" i="34"/>
  <c r="U71" i="34"/>
  <c r="U11" i="34"/>
  <c r="U42" i="34"/>
  <c r="U44" i="34"/>
  <c r="U52" i="34"/>
  <c r="U54" i="34"/>
  <c r="U56" i="34"/>
  <c r="U81" i="34"/>
  <c r="U49" i="34"/>
  <c r="X43" i="34"/>
  <c r="I43" i="34" s="1"/>
  <c r="U45" i="34"/>
  <c r="U9" i="34"/>
  <c r="U21" i="34"/>
  <c r="U35" i="34"/>
  <c r="U36" i="34"/>
  <c r="X35" i="34"/>
  <c r="I35" i="34" s="1"/>
  <c r="U61" i="34"/>
  <c r="U63" i="34"/>
  <c r="W65" i="34"/>
  <c r="U73" i="34"/>
  <c r="U5" i="34"/>
  <c r="U18" i="34"/>
  <c r="U23" i="34"/>
  <c r="U37" i="34"/>
  <c r="W43" i="34"/>
  <c r="U53" i="34"/>
  <c r="U58" i="34"/>
  <c r="U60" i="34"/>
  <c r="U65" i="34"/>
  <c r="U70" i="34"/>
  <c r="U75" i="34"/>
  <c r="U76" i="34"/>
  <c r="Y27" i="34"/>
  <c r="U10" i="34"/>
  <c r="W3" i="34"/>
  <c r="U8" i="34"/>
  <c r="U15" i="34"/>
  <c r="U19" i="34"/>
  <c r="U20" i="34"/>
  <c r="U26" i="34"/>
  <c r="U28" i="34"/>
  <c r="U34" i="34"/>
  <c r="U41" i="34"/>
  <c r="U46" i="34"/>
  <c r="U55" i="34"/>
  <c r="Y65" i="34"/>
  <c r="U32" i="34"/>
  <c r="Y43" i="34"/>
  <c r="U50" i="34"/>
  <c r="U62" i="34"/>
  <c r="U69" i="34"/>
  <c r="U72" i="34"/>
  <c r="U74" i="34"/>
  <c r="U79" i="34"/>
  <c r="U80" i="34"/>
  <c r="X3" i="34"/>
  <c r="I3" i="34" s="1"/>
  <c r="U22" i="34"/>
  <c r="U25" i="34"/>
  <c r="W35" i="34"/>
  <c r="X27" i="34"/>
  <c r="I27" i="34" s="1"/>
  <c r="U30" i="34"/>
  <c r="W27" i="34"/>
  <c r="U27" i="34"/>
  <c r="V3" i="34"/>
  <c r="U4" i="34"/>
  <c r="V13" i="34"/>
  <c r="V27" i="34"/>
  <c r="V43" i="34"/>
  <c r="V11" i="34"/>
  <c r="V25" i="34"/>
  <c r="U24" i="34"/>
  <c r="Y3" i="34"/>
  <c r="V21" i="34"/>
  <c r="V51" i="34"/>
  <c r="U68" i="34"/>
  <c r="V7" i="34"/>
  <c r="T66" i="28" l="1"/>
  <c r="S66" i="28"/>
  <c r="R66" i="28"/>
  <c r="Q66" i="28"/>
  <c r="T65" i="28"/>
  <c r="S65" i="28"/>
  <c r="R65" i="28"/>
  <c r="Q65" i="28"/>
  <c r="U65" i="28" s="1"/>
  <c r="U66" i="28" l="1"/>
  <c r="I33" i="27"/>
  <c r="T38" i="27"/>
  <c r="S38" i="27"/>
  <c r="R38" i="27"/>
  <c r="Q38" i="27"/>
  <c r="T37" i="27"/>
  <c r="S37" i="27"/>
  <c r="R37" i="27"/>
  <c r="Q37" i="27"/>
  <c r="T36" i="27"/>
  <c r="S36" i="27"/>
  <c r="R36" i="27"/>
  <c r="Q36" i="27"/>
  <c r="T35" i="27"/>
  <c r="S35" i="27"/>
  <c r="R35" i="27"/>
  <c r="Q35" i="27"/>
  <c r="T34" i="27"/>
  <c r="S34" i="27"/>
  <c r="R34" i="27"/>
  <c r="Q34" i="27"/>
  <c r="U34" i="27" s="1"/>
  <c r="T33" i="27"/>
  <c r="S33" i="27"/>
  <c r="R33" i="27"/>
  <c r="Q33" i="27"/>
  <c r="Q3" i="25"/>
  <c r="T84" i="25"/>
  <c r="S84" i="25"/>
  <c r="R84" i="25"/>
  <c r="Q84" i="25"/>
  <c r="T83" i="25"/>
  <c r="S83" i="25"/>
  <c r="R83" i="25"/>
  <c r="Q83" i="25"/>
  <c r="T82" i="25"/>
  <c r="S82" i="25"/>
  <c r="R82" i="25"/>
  <c r="Q82" i="25"/>
  <c r="T81" i="25"/>
  <c r="S81" i="25"/>
  <c r="R81" i="25"/>
  <c r="Q81" i="25"/>
  <c r="U38" i="27" l="1"/>
  <c r="U82" i="25"/>
  <c r="U37" i="27"/>
  <c r="U35" i="27"/>
  <c r="U33" i="27"/>
  <c r="U36" i="27"/>
  <c r="U84" i="25"/>
  <c r="U83" i="25"/>
  <c r="U81" i="25"/>
  <c r="T16" i="29" l="1"/>
  <c r="S16" i="29"/>
  <c r="R16" i="29"/>
  <c r="Q16" i="29"/>
  <c r="T15" i="29"/>
  <c r="S15" i="29"/>
  <c r="R15" i="29"/>
  <c r="Q15" i="29"/>
  <c r="T14" i="29"/>
  <c r="S14" i="29"/>
  <c r="R14" i="29"/>
  <c r="Q14" i="29"/>
  <c r="T13" i="29"/>
  <c r="S13" i="29"/>
  <c r="R13" i="29"/>
  <c r="Q13" i="29"/>
  <c r="T12" i="29"/>
  <c r="S12" i="29"/>
  <c r="R12" i="29"/>
  <c r="Q12" i="29"/>
  <c r="T11" i="29"/>
  <c r="S11" i="29"/>
  <c r="R11" i="29"/>
  <c r="Q11" i="29"/>
  <c r="T10" i="29"/>
  <c r="S10" i="29"/>
  <c r="R10" i="29"/>
  <c r="Q10" i="29"/>
  <c r="T9" i="29"/>
  <c r="S9" i="29"/>
  <c r="R9" i="29"/>
  <c r="Q9" i="29"/>
  <c r="T50" i="25"/>
  <c r="S50" i="25"/>
  <c r="R50" i="25"/>
  <c r="Q50" i="25"/>
  <c r="T49" i="25"/>
  <c r="S49" i="25"/>
  <c r="R49" i="25"/>
  <c r="Q49" i="25"/>
  <c r="T42" i="25"/>
  <c r="S42" i="25"/>
  <c r="R42" i="25"/>
  <c r="Q42" i="25"/>
  <c r="T41" i="25"/>
  <c r="S41" i="25"/>
  <c r="R41" i="25"/>
  <c r="Q41" i="25"/>
  <c r="T32" i="28"/>
  <c r="S32" i="28"/>
  <c r="R32" i="28"/>
  <c r="Q32" i="28"/>
  <c r="T31" i="28"/>
  <c r="S31" i="28"/>
  <c r="R31" i="28"/>
  <c r="Q31" i="28"/>
  <c r="U32" i="28" l="1"/>
  <c r="U10" i="29"/>
  <c r="U49" i="25"/>
  <c r="U41" i="25"/>
  <c r="U50" i="25"/>
  <c r="U16" i="29"/>
  <c r="U15" i="29"/>
  <c r="U14" i="29"/>
  <c r="U13" i="29"/>
  <c r="U12" i="29"/>
  <c r="U11" i="29"/>
  <c r="U9" i="29"/>
  <c r="U42" i="25"/>
  <c r="U31" i="28"/>
  <c r="T90" i="24"/>
  <c r="S90" i="24"/>
  <c r="U90" i="24" s="1"/>
  <c r="R90" i="24"/>
  <c r="Q90" i="24"/>
  <c r="T89" i="24"/>
  <c r="S89" i="24"/>
  <c r="R89" i="24"/>
  <c r="Q89" i="24"/>
  <c r="U89" i="24" s="1"/>
  <c r="T88" i="24"/>
  <c r="S88" i="24"/>
  <c r="R88" i="24"/>
  <c r="Q88" i="24"/>
  <c r="T87" i="24"/>
  <c r="S87" i="24"/>
  <c r="R87" i="24"/>
  <c r="Q87" i="24"/>
  <c r="T86" i="24"/>
  <c r="S86" i="24"/>
  <c r="R86" i="24"/>
  <c r="Q86" i="24"/>
  <c r="T85" i="24"/>
  <c r="S85" i="24"/>
  <c r="R85" i="24"/>
  <c r="Q85" i="24"/>
  <c r="U85" i="24" s="1"/>
  <c r="T84" i="24"/>
  <c r="Y83" i="24" s="1"/>
  <c r="S84" i="24"/>
  <c r="R84" i="24"/>
  <c r="Q84" i="24"/>
  <c r="T83" i="24"/>
  <c r="S83" i="24"/>
  <c r="R83" i="24"/>
  <c r="Q83" i="24"/>
  <c r="T82" i="24"/>
  <c r="S82" i="24"/>
  <c r="U82" i="24" s="1"/>
  <c r="R82" i="24"/>
  <c r="Q82" i="24"/>
  <c r="T81" i="24"/>
  <c r="S81" i="24"/>
  <c r="R81" i="24"/>
  <c r="Q81" i="24"/>
  <c r="T80" i="24"/>
  <c r="Y79" i="24" s="1"/>
  <c r="S80" i="24"/>
  <c r="X79" i="24" s="1"/>
  <c r="I79" i="24" s="1"/>
  <c r="R80" i="24"/>
  <c r="Q80" i="24"/>
  <c r="V79" i="24" s="1"/>
  <c r="T79" i="24"/>
  <c r="U79" i="24" s="1"/>
  <c r="S79" i="24"/>
  <c r="R79" i="24"/>
  <c r="Q79" i="24"/>
  <c r="T78" i="24"/>
  <c r="S78" i="24"/>
  <c r="R78" i="24"/>
  <c r="Q78" i="24"/>
  <c r="T77" i="24"/>
  <c r="S77" i="24"/>
  <c r="R77" i="24"/>
  <c r="Q77" i="24"/>
  <c r="T76" i="24"/>
  <c r="S76" i="24"/>
  <c r="R76" i="24"/>
  <c r="Q76" i="24"/>
  <c r="T75" i="24"/>
  <c r="S75" i="24"/>
  <c r="R75" i="24"/>
  <c r="U75" i="24" s="1"/>
  <c r="Q75" i="24"/>
  <c r="T74" i="24"/>
  <c r="Y73" i="24" s="1"/>
  <c r="S74" i="24"/>
  <c r="X73" i="24" s="1"/>
  <c r="I73" i="24" s="1"/>
  <c r="R74" i="24"/>
  <c r="W73" i="24" s="1"/>
  <c r="Q74" i="24"/>
  <c r="T73" i="24"/>
  <c r="S73" i="24"/>
  <c r="R73" i="24"/>
  <c r="Q73" i="24"/>
  <c r="T72" i="24"/>
  <c r="S72" i="24"/>
  <c r="R72" i="24"/>
  <c r="Q72" i="24"/>
  <c r="T71" i="24"/>
  <c r="S71" i="24"/>
  <c r="R71" i="24"/>
  <c r="Q71" i="24"/>
  <c r="T70" i="24"/>
  <c r="S70" i="24"/>
  <c r="R70" i="24"/>
  <c r="Q70" i="24"/>
  <c r="T69" i="24"/>
  <c r="S69" i="24"/>
  <c r="R69" i="24"/>
  <c r="Q69" i="24"/>
  <c r="U69" i="24" s="1"/>
  <c r="T68" i="24"/>
  <c r="S68" i="24"/>
  <c r="R68" i="24"/>
  <c r="Q68" i="24"/>
  <c r="T67" i="24"/>
  <c r="S67" i="24"/>
  <c r="R67" i="24"/>
  <c r="Q67" i="24"/>
  <c r="T66" i="24"/>
  <c r="Y65" i="24" s="1"/>
  <c r="S66" i="24"/>
  <c r="X65" i="24" s="1"/>
  <c r="I65" i="24" s="1"/>
  <c r="R66" i="24"/>
  <c r="Q66" i="24"/>
  <c r="U65" i="24"/>
  <c r="T65" i="24"/>
  <c r="S65" i="24"/>
  <c r="R65" i="24"/>
  <c r="Q65" i="24"/>
  <c r="T64" i="24"/>
  <c r="S64" i="24"/>
  <c r="R64" i="24"/>
  <c r="Q64" i="24"/>
  <c r="T63" i="24"/>
  <c r="S63" i="24"/>
  <c r="R63" i="24"/>
  <c r="Q63" i="24"/>
  <c r="T62" i="24"/>
  <c r="S62" i="24"/>
  <c r="U62" i="24" s="1"/>
  <c r="R62" i="24"/>
  <c r="Q62" i="24"/>
  <c r="T61" i="24"/>
  <c r="S61" i="24"/>
  <c r="R61" i="24"/>
  <c r="Q61" i="24"/>
  <c r="U61" i="24" s="1"/>
  <c r="T60" i="24"/>
  <c r="Y59" i="24" s="1"/>
  <c r="S60" i="24"/>
  <c r="R60" i="24"/>
  <c r="Q60" i="24"/>
  <c r="T59" i="24"/>
  <c r="S59" i="24"/>
  <c r="R59" i="24"/>
  <c r="Q59" i="24"/>
  <c r="T58" i="24"/>
  <c r="S58" i="24"/>
  <c r="R58" i="24"/>
  <c r="Q58" i="24"/>
  <c r="T57" i="24"/>
  <c r="S57" i="24"/>
  <c r="U57" i="24" s="1"/>
  <c r="R57" i="24"/>
  <c r="Q57" i="24"/>
  <c r="T56" i="24"/>
  <c r="S56" i="24"/>
  <c r="R56" i="24"/>
  <c r="Q56" i="24"/>
  <c r="T55" i="24"/>
  <c r="U55" i="24" s="1"/>
  <c r="S55" i="24"/>
  <c r="R55" i="24"/>
  <c r="Q55" i="24"/>
  <c r="T54" i="24"/>
  <c r="S54" i="24"/>
  <c r="R54" i="24"/>
  <c r="Q54" i="24"/>
  <c r="T53" i="24"/>
  <c r="S53" i="24"/>
  <c r="R53" i="24"/>
  <c r="Q53" i="24"/>
  <c r="U53" i="24" s="1"/>
  <c r="T52" i="24"/>
  <c r="S52" i="24"/>
  <c r="R52" i="24"/>
  <c r="Q52" i="24"/>
  <c r="T51" i="24"/>
  <c r="S51" i="24"/>
  <c r="R51" i="24"/>
  <c r="U51" i="24" s="1"/>
  <c r="Q51" i="24"/>
  <c r="T50" i="24"/>
  <c r="S50" i="24"/>
  <c r="R50" i="24"/>
  <c r="Q50" i="24"/>
  <c r="T49" i="24"/>
  <c r="S49" i="24"/>
  <c r="R49" i="24"/>
  <c r="Q49" i="24"/>
  <c r="T48" i="24"/>
  <c r="S48" i="24"/>
  <c r="U48" i="24" s="1"/>
  <c r="R48" i="24"/>
  <c r="Q48" i="24"/>
  <c r="T47" i="24"/>
  <c r="S47" i="24"/>
  <c r="R47" i="24"/>
  <c r="Q47" i="24"/>
  <c r="U47" i="24" s="1"/>
  <c r="T46" i="24"/>
  <c r="Y45" i="24" s="1"/>
  <c r="S46" i="24"/>
  <c r="R46" i="24"/>
  <c r="Q46" i="24"/>
  <c r="T45" i="24"/>
  <c r="S45" i="24"/>
  <c r="R45" i="24"/>
  <c r="Q45" i="24"/>
  <c r="T44" i="24"/>
  <c r="S44" i="24"/>
  <c r="R44" i="24"/>
  <c r="Q44" i="24"/>
  <c r="T43" i="24"/>
  <c r="S43" i="24"/>
  <c r="R43" i="24"/>
  <c r="Q43" i="24"/>
  <c r="T42" i="24"/>
  <c r="S42" i="24"/>
  <c r="R42" i="24"/>
  <c r="Q42" i="24"/>
  <c r="T41" i="24"/>
  <c r="U41" i="24" s="1"/>
  <c r="S41" i="24"/>
  <c r="R41" i="24"/>
  <c r="Q41" i="24"/>
  <c r="T40" i="24"/>
  <c r="S40" i="24"/>
  <c r="R40" i="24"/>
  <c r="W39" i="24" s="1"/>
  <c r="Q40" i="24"/>
  <c r="V39" i="24" s="1"/>
  <c r="T39" i="24"/>
  <c r="S39" i="24"/>
  <c r="R39" i="24"/>
  <c r="Q39" i="24"/>
  <c r="T38" i="24"/>
  <c r="Y37" i="24" s="1"/>
  <c r="S38" i="24"/>
  <c r="X37" i="24" s="1"/>
  <c r="I37" i="24" s="1"/>
  <c r="R38" i="24"/>
  <c r="W37" i="24" s="1"/>
  <c r="Q38" i="24"/>
  <c r="T37" i="24"/>
  <c r="S37" i="24"/>
  <c r="R37" i="24"/>
  <c r="Q37" i="24"/>
  <c r="U37" i="24" s="1"/>
  <c r="T36" i="24"/>
  <c r="S36" i="24"/>
  <c r="R36" i="24"/>
  <c r="Q36" i="24"/>
  <c r="T35" i="24"/>
  <c r="S35" i="24"/>
  <c r="R35" i="24"/>
  <c r="Q35" i="24"/>
  <c r="U35" i="24" s="1"/>
  <c r="T34" i="24"/>
  <c r="S34" i="24"/>
  <c r="R34" i="24"/>
  <c r="Q34" i="24"/>
  <c r="T33" i="24"/>
  <c r="S33" i="24"/>
  <c r="R33" i="24"/>
  <c r="Q33" i="24"/>
  <c r="T32" i="24"/>
  <c r="S32" i="24"/>
  <c r="R32" i="24"/>
  <c r="Q32" i="24"/>
  <c r="T31" i="24"/>
  <c r="S31" i="24"/>
  <c r="R31" i="24"/>
  <c r="Q31" i="24"/>
  <c r="T30" i="24"/>
  <c r="S30" i="24"/>
  <c r="R30" i="24"/>
  <c r="W29" i="24" s="1"/>
  <c r="Q30" i="24"/>
  <c r="T29" i="24"/>
  <c r="S29" i="24"/>
  <c r="R29" i="24"/>
  <c r="Q29" i="24"/>
  <c r="T28" i="24"/>
  <c r="S28" i="24"/>
  <c r="R28" i="24"/>
  <c r="Q28" i="24"/>
  <c r="T27" i="24"/>
  <c r="U27" i="24" s="1"/>
  <c r="S27" i="24"/>
  <c r="R27" i="24"/>
  <c r="Q27" i="24"/>
  <c r="T26" i="24"/>
  <c r="S26" i="24"/>
  <c r="R26" i="24"/>
  <c r="Q26" i="24"/>
  <c r="T25" i="24"/>
  <c r="S25" i="24"/>
  <c r="R25" i="24"/>
  <c r="Q25" i="24"/>
  <c r="T24" i="24"/>
  <c r="Y23" i="24" s="1"/>
  <c r="S24" i="24"/>
  <c r="X23" i="24" s="1"/>
  <c r="I23" i="24" s="1"/>
  <c r="R24" i="24"/>
  <c r="W23" i="24" s="1"/>
  <c r="Q24" i="24"/>
  <c r="T23" i="24"/>
  <c r="S23" i="24"/>
  <c r="R23" i="24"/>
  <c r="U23" i="24" s="1"/>
  <c r="Q23" i="24"/>
  <c r="T22" i="24"/>
  <c r="S22" i="24"/>
  <c r="R22" i="24"/>
  <c r="Q22" i="24"/>
  <c r="T21" i="24"/>
  <c r="S21" i="24"/>
  <c r="R21" i="24"/>
  <c r="Q21" i="24"/>
  <c r="U21" i="24" s="1"/>
  <c r="U20" i="24"/>
  <c r="T20" i="24"/>
  <c r="Y19" i="24" s="1"/>
  <c r="S20" i="24"/>
  <c r="R20" i="24"/>
  <c r="W19" i="24" s="1"/>
  <c r="Q20" i="24"/>
  <c r="V19" i="24" s="1"/>
  <c r="T19" i="24"/>
  <c r="S19" i="24"/>
  <c r="R19" i="24"/>
  <c r="Q19" i="24"/>
  <c r="T18" i="24"/>
  <c r="S18" i="24"/>
  <c r="R18" i="24"/>
  <c r="Q18" i="24"/>
  <c r="T17" i="24"/>
  <c r="S17" i="24"/>
  <c r="R17" i="24"/>
  <c r="Q17" i="24"/>
  <c r="T16" i="24"/>
  <c r="S16" i="24"/>
  <c r="R16" i="24"/>
  <c r="Q16" i="24"/>
  <c r="T15" i="24"/>
  <c r="S15" i="24"/>
  <c r="R15" i="24"/>
  <c r="Q15" i="24"/>
  <c r="T14" i="24"/>
  <c r="S14" i="24"/>
  <c r="R14" i="24"/>
  <c r="W13" i="24" s="1"/>
  <c r="Q14" i="24"/>
  <c r="V13" i="24" s="1"/>
  <c r="T13" i="24"/>
  <c r="S13" i="24"/>
  <c r="R13" i="24"/>
  <c r="Q13" i="24"/>
  <c r="T12" i="24"/>
  <c r="S12" i="24"/>
  <c r="R12" i="24"/>
  <c r="Q12" i="24"/>
  <c r="T11" i="24"/>
  <c r="S11" i="24"/>
  <c r="R11" i="24"/>
  <c r="Q11" i="24"/>
  <c r="T10" i="24"/>
  <c r="S10" i="24"/>
  <c r="R10" i="24"/>
  <c r="Q10" i="24"/>
  <c r="T9" i="24"/>
  <c r="S9" i="24"/>
  <c r="R9" i="24"/>
  <c r="Q9" i="24"/>
  <c r="T8" i="24"/>
  <c r="S8" i="24"/>
  <c r="R8" i="24"/>
  <c r="Q8" i="24"/>
  <c r="T7" i="24"/>
  <c r="S7" i="24"/>
  <c r="U7" i="24" s="1"/>
  <c r="R7" i="24"/>
  <c r="Q7" i="24"/>
  <c r="T6" i="24"/>
  <c r="S6" i="24"/>
  <c r="R6" i="24"/>
  <c r="Q6" i="24"/>
  <c r="T5" i="24"/>
  <c r="S5" i="24"/>
  <c r="R5" i="24"/>
  <c r="Q5" i="24"/>
  <c r="U5" i="24" s="1"/>
  <c r="T4" i="24"/>
  <c r="Y3" i="24" s="1"/>
  <c r="S4" i="24"/>
  <c r="R4" i="24"/>
  <c r="Q4" i="24"/>
  <c r="T3" i="24"/>
  <c r="S3" i="24"/>
  <c r="R3" i="24"/>
  <c r="Q3" i="24"/>
  <c r="U3" i="24" s="1"/>
  <c r="T38" i="29"/>
  <c r="S38" i="29"/>
  <c r="R38" i="29"/>
  <c r="Q38" i="29"/>
  <c r="T37" i="29"/>
  <c r="S37" i="29"/>
  <c r="R37" i="29"/>
  <c r="Q37" i="29"/>
  <c r="T36" i="29"/>
  <c r="S36" i="29"/>
  <c r="R36" i="29"/>
  <c r="M36" i="29"/>
  <c r="Q36" i="29" s="1"/>
  <c r="T35" i="29"/>
  <c r="S35" i="29"/>
  <c r="R35" i="29"/>
  <c r="Q35" i="29"/>
  <c r="T34" i="29"/>
  <c r="S34" i="29"/>
  <c r="R34" i="29"/>
  <c r="Q34" i="29"/>
  <c r="T33" i="29"/>
  <c r="S33" i="29"/>
  <c r="R33" i="29"/>
  <c r="Q33" i="29"/>
  <c r="T32" i="29"/>
  <c r="S32" i="29"/>
  <c r="R32" i="29"/>
  <c r="Q32" i="29"/>
  <c r="T31" i="29"/>
  <c r="S31" i="29"/>
  <c r="R31" i="29"/>
  <c r="Q31" i="29"/>
  <c r="T30" i="29"/>
  <c r="S30" i="29"/>
  <c r="R30" i="29"/>
  <c r="Q30" i="29"/>
  <c r="T29" i="29"/>
  <c r="S29" i="29"/>
  <c r="R29" i="29"/>
  <c r="Q29" i="29"/>
  <c r="T28" i="29"/>
  <c r="S28" i="29"/>
  <c r="R28" i="29"/>
  <c r="Q28" i="29"/>
  <c r="T27" i="29"/>
  <c r="S27" i="29"/>
  <c r="R27" i="29"/>
  <c r="Q27" i="29"/>
  <c r="T26" i="29"/>
  <c r="S26" i="29"/>
  <c r="R26" i="29"/>
  <c r="Q26" i="29"/>
  <c r="T25" i="29"/>
  <c r="S25" i="29"/>
  <c r="R25" i="29"/>
  <c r="M25" i="29"/>
  <c r="T24" i="29"/>
  <c r="S24" i="29"/>
  <c r="R24" i="29"/>
  <c r="Q24" i="29"/>
  <c r="T23" i="29"/>
  <c r="S23" i="29"/>
  <c r="R23" i="29"/>
  <c r="Q23" i="29"/>
  <c r="T22" i="29"/>
  <c r="S22" i="29"/>
  <c r="R22" i="29"/>
  <c r="Q22" i="29"/>
  <c r="T21" i="29"/>
  <c r="S21" i="29"/>
  <c r="R21" i="29"/>
  <c r="Q21" i="29"/>
  <c r="T20" i="29"/>
  <c r="S20" i="29"/>
  <c r="R20" i="29"/>
  <c r="Q20" i="29"/>
  <c r="T19" i="29"/>
  <c r="S19" i="29"/>
  <c r="R19" i="29"/>
  <c r="Q19" i="29"/>
  <c r="T18" i="29"/>
  <c r="S18" i="29"/>
  <c r="R18" i="29"/>
  <c r="Q18" i="29"/>
  <c r="T17" i="29"/>
  <c r="S17" i="29"/>
  <c r="R17" i="29"/>
  <c r="Q17" i="29"/>
  <c r="T8" i="29"/>
  <c r="S8" i="29"/>
  <c r="R8" i="29"/>
  <c r="Q8" i="29"/>
  <c r="T7" i="29"/>
  <c r="S7" i="29"/>
  <c r="R7" i="29"/>
  <c r="Q7" i="29"/>
  <c r="T6" i="29"/>
  <c r="S6" i="29"/>
  <c r="R6" i="29"/>
  <c r="Q6" i="29"/>
  <c r="T5" i="29"/>
  <c r="S5" i="29"/>
  <c r="R5" i="29"/>
  <c r="Q5" i="29"/>
  <c r="T4" i="29"/>
  <c r="S4" i="29"/>
  <c r="R4" i="29"/>
  <c r="Q4" i="29"/>
  <c r="T3" i="29"/>
  <c r="S3" i="29"/>
  <c r="R3" i="29"/>
  <c r="Q3" i="29"/>
  <c r="T68" i="28"/>
  <c r="S68" i="28"/>
  <c r="R68" i="28"/>
  <c r="Q68" i="28"/>
  <c r="T67" i="28"/>
  <c r="S67" i="28"/>
  <c r="R67" i="28"/>
  <c r="Q67" i="28"/>
  <c r="T64" i="28"/>
  <c r="S64" i="28"/>
  <c r="R64" i="28"/>
  <c r="Q64" i="28"/>
  <c r="T63" i="28"/>
  <c r="S63" i="28"/>
  <c r="R63" i="28"/>
  <c r="Q63" i="28"/>
  <c r="T62" i="28"/>
  <c r="Y61" i="28" s="1"/>
  <c r="S62" i="28"/>
  <c r="R62" i="28"/>
  <c r="Q62" i="28"/>
  <c r="T61" i="28"/>
  <c r="S61" i="28"/>
  <c r="R61" i="28"/>
  <c r="Q61" i="28"/>
  <c r="T60" i="28"/>
  <c r="S60" i="28"/>
  <c r="R60" i="28"/>
  <c r="Q60" i="28"/>
  <c r="T59" i="28"/>
  <c r="S59" i="28"/>
  <c r="R59" i="28"/>
  <c r="Q59" i="28"/>
  <c r="T58" i="28"/>
  <c r="S58" i="28"/>
  <c r="R58" i="28"/>
  <c r="Q58" i="28"/>
  <c r="T57" i="28"/>
  <c r="S57" i="28"/>
  <c r="R57" i="28"/>
  <c r="Q57" i="28"/>
  <c r="T56" i="28"/>
  <c r="S56" i="28"/>
  <c r="R56" i="28"/>
  <c r="Q56" i="28"/>
  <c r="T55" i="28"/>
  <c r="S55" i="28"/>
  <c r="R55" i="28"/>
  <c r="Q55" i="28"/>
  <c r="T54" i="28"/>
  <c r="S54" i="28"/>
  <c r="R54" i="28"/>
  <c r="Q54" i="28"/>
  <c r="T53" i="28"/>
  <c r="S53" i="28"/>
  <c r="R53" i="28"/>
  <c r="Q53" i="28"/>
  <c r="T52" i="28"/>
  <c r="S52" i="28"/>
  <c r="R52" i="28"/>
  <c r="Q52" i="28"/>
  <c r="T51" i="28"/>
  <c r="S51" i="28"/>
  <c r="R51" i="28"/>
  <c r="Q51" i="28"/>
  <c r="T50" i="28"/>
  <c r="S50" i="28"/>
  <c r="R50" i="28"/>
  <c r="Q50" i="28"/>
  <c r="T49" i="28"/>
  <c r="S49" i="28"/>
  <c r="R49" i="28"/>
  <c r="Q49" i="28"/>
  <c r="T48" i="28"/>
  <c r="S48" i="28"/>
  <c r="R48" i="28"/>
  <c r="Q48" i="28"/>
  <c r="T47" i="28"/>
  <c r="S47" i="28"/>
  <c r="R47" i="28"/>
  <c r="Q47" i="28"/>
  <c r="T46" i="28"/>
  <c r="S46" i="28"/>
  <c r="R46" i="28"/>
  <c r="Q46" i="28"/>
  <c r="T45" i="28"/>
  <c r="S45" i="28"/>
  <c r="R45" i="28"/>
  <c r="Q45" i="28"/>
  <c r="T44" i="28"/>
  <c r="S44" i="28"/>
  <c r="R44" i="28"/>
  <c r="Q44" i="28"/>
  <c r="T43" i="28"/>
  <c r="S43" i="28"/>
  <c r="R43" i="28"/>
  <c r="Q43" i="28"/>
  <c r="T42" i="28"/>
  <c r="S42" i="28"/>
  <c r="X41" i="28" s="1"/>
  <c r="I41" i="28" s="1"/>
  <c r="R42" i="28"/>
  <c r="W41" i="28" s="1"/>
  <c r="Q42" i="28"/>
  <c r="V41" i="28" s="1"/>
  <c r="T41" i="28"/>
  <c r="S41" i="28"/>
  <c r="R41" i="28"/>
  <c r="Q41" i="28"/>
  <c r="T40" i="28"/>
  <c r="S40" i="28"/>
  <c r="R40" i="28"/>
  <c r="Q40" i="28"/>
  <c r="T39" i="28"/>
  <c r="S39" i="28"/>
  <c r="R39" i="28"/>
  <c r="Q39" i="28"/>
  <c r="T38" i="28"/>
  <c r="S38" i="28"/>
  <c r="R38" i="28"/>
  <c r="Q38" i="28"/>
  <c r="T37" i="28"/>
  <c r="S37" i="28"/>
  <c r="R37" i="28"/>
  <c r="Q37" i="28"/>
  <c r="T36" i="28"/>
  <c r="S36" i="28"/>
  <c r="R36" i="28"/>
  <c r="W35" i="28" s="1"/>
  <c r="Q36" i="28"/>
  <c r="T35" i="28"/>
  <c r="S35" i="28"/>
  <c r="R35" i="28"/>
  <c r="Q35" i="28"/>
  <c r="T34" i="28"/>
  <c r="S34" i="28"/>
  <c r="R34" i="28"/>
  <c r="Q34" i="28"/>
  <c r="T33" i="28"/>
  <c r="S33" i="28"/>
  <c r="R33" i="28"/>
  <c r="Q33" i="28"/>
  <c r="T30" i="28"/>
  <c r="Y29" i="28" s="1"/>
  <c r="S30" i="28"/>
  <c r="R30" i="28"/>
  <c r="Q30" i="28"/>
  <c r="T29" i="28"/>
  <c r="S29" i="28"/>
  <c r="R29" i="28"/>
  <c r="Q29" i="28"/>
  <c r="T28" i="28"/>
  <c r="S28" i="28"/>
  <c r="R28" i="28"/>
  <c r="Q28" i="28"/>
  <c r="T27" i="28"/>
  <c r="S27" i="28"/>
  <c r="R27" i="28"/>
  <c r="Q27" i="28"/>
  <c r="T26" i="28"/>
  <c r="S26" i="28"/>
  <c r="X25" i="28" s="1"/>
  <c r="I25" i="28" s="1"/>
  <c r="R26" i="28"/>
  <c r="W25" i="28" s="1"/>
  <c r="Q26" i="28"/>
  <c r="T25" i="28"/>
  <c r="S25" i="28"/>
  <c r="R25" i="28"/>
  <c r="Q25" i="28"/>
  <c r="T24" i="28"/>
  <c r="S24" i="28"/>
  <c r="R24" i="28"/>
  <c r="Q24" i="28"/>
  <c r="T23" i="28"/>
  <c r="S23" i="28"/>
  <c r="R23" i="28"/>
  <c r="Q23" i="28"/>
  <c r="T22" i="28"/>
  <c r="S22" i="28"/>
  <c r="R22" i="28"/>
  <c r="Q22" i="28"/>
  <c r="T21" i="28"/>
  <c r="S21" i="28"/>
  <c r="R21" i="28"/>
  <c r="Q21" i="28"/>
  <c r="T20" i="28"/>
  <c r="S20" i="28"/>
  <c r="R20" i="28"/>
  <c r="Q20" i="28"/>
  <c r="T19" i="28"/>
  <c r="S19" i="28"/>
  <c r="R19" i="28"/>
  <c r="Q19" i="28"/>
  <c r="T18" i="28"/>
  <c r="S18" i="28"/>
  <c r="R18" i="28"/>
  <c r="Q18" i="28"/>
  <c r="T17" i="28"/>
  <c r="S17" i="28"/>
  <c r="R17" i="28"/>
  <c r="Q17" i="28"/>
  <c r="T16" i="28"/>
  <c r="S16" i="28"/>
  <c r="R16" i="28"/>
  <c r="Q16" i="28"/>
  <c r="T15" i="28"/>
  <c r="S15" i="28"/>
  <c r="R15" i="28"/>
  <c r="Q15" i="28"/>
  <c r="T14" i="28"/>
  <c r="S14" i="28"/>
  <c r="R14" i="28"/>
  <c r="W13" i="28" s="1"/>
  <c r="Q14" i="28"/>
  <c r="V13" i="28" s="1"/>
  <c r="T13" i="28"/>
  <c r="S13" i="28"/>
  <c r="R13" i="28"/>
  <c r="Q13" i="28"/>
  <c r="T12" i="28"/>
  <c r="S12" i="28"/>
  <c r="R12" i="28"/>
  <c r="Q12" i="28"/>
  <c r="T11" i="28"/>
  <c r="S11" i="28"/>
  <c r="R11" i="28"/>
  <c r="Q11" i="28"/>
  <c r="T10" i="28"/>
  <c r="S10" i="28"/>
  <c r="R10" i="28"/>
  <c r="Q10" i="28"/>
  <c r="T9" i="28"/>
  <c r="S9" i="28"/>
  <c r="R9" i="28"/>
  <c r="Q9" i="28"/>
  <c r="T8" i="28"/>
  <c r="S8" i="28"/>
  <c r="R8" i="28"/>
  <c r="Q8" i="28"/>
  <c r="T7" i="28"/>
  <c r="S7" i="28"/>
  <c r="R7" i="28"/>
  <c r="Q7" i="28"/>
  <c r="T6" i="28"/>
  <c r="S6" i="28"/>
  <c r="R6" i="28"/>
  <c r="Q6" i="28"/>
  <c r="T5" i="28"/>
  <c r="S5" i="28"/>
  <c r="R5" i="28"/>
  <c r="Q5" i="28"/>
  <c r="T4" i="28"/>
  <c r="S4" i="28"/>
  <c r="R4" i="28"/>
  <c r="Q4" i="28"/>
  <c r="T3" i="28"/>
  <c r="S3" i="28"/>
  <c r="R3" i="28"/>
  <c r="Q3" i="28"/>
  <c r="T32" i="27"/>
  <c r="S32" i="27"/>
  <c r="R32" i="27"/>
  <c r="Q32" i="27"/>
  <c r="T31" i="27"/>
  <c r="S31" i="27"/>
  <c r="R31" i="27"/>
  <c r="Q31" i="27"/>
  <c r="T30" i="27"/>
  <c r="S30" i="27"/>
  <c r="R30" i="27"/>
  <c r="Q30" i="27"/>
  <c r="T29" i="27"/>
  <c r="S29" i="27"/>
  <c r="R29" i="27"/>
  <c r="Q29" i="27"/>
  <c r="T28" i="27"/>
  <c r="S28" i="27"/>
  <c r="R28" i="27"/>
  <c r="W27" i="27" s="1"/>
  <c r="Q28" i="27"/>
  <c r="T27" i="27"/>
  <c r="S27" i="27"/>
  <c r="R27" i="27"/>
  <c r="Q27" i="27"/>
  <c r="T26" i="27"/>
  <c r="S26" i="27"/>
  <c r="R26" i="27"/>
  <c r="W21" i="27" s="1"/>
  <c r="Q26" i="27"/>
  <c r="T25" i="27"/>
  <c r="S25" i="27"/>
  <c r="R25" i="27"/>
  <c r="M25" i="27"/>
  <c r="Q25" i="27" s="1"/>
  <c r="T24" i="27"/>
  <c r="S24" i="27"/>
  <c r="Q24" i="27"/>
  <c r="T23" i="27"/>
  <c r="S23" i="27"/>
  <c r="R23" i="27"/>
  <c r="M23" i="27"/>
  <c r="Q23" i="27" s="1"/>
  <c r="T22" i="27"/>
  <c r="S22" i="27"/>
  <c r="T21" i="27"/>
  <c r="S21" i="27"/>
  <c r="R21" i="27"/>
  <c r="Q21" i="27"/>
  <c r="T20" i="27"/>
  <c r="S20" i="27"/>
  <c r="R20" i="27"/>
  <c r="Q20" i="27"/>
  <c r="T19" i="27"/>
  <c r="S19" i="27"/>
  <c r="R19" i="27"/>
  <c r="Q19" i="27"/>
  <c r="T18" i="27"/>
  <c r="S18" i="27"/>
  <c r="R18" i="27"/>
  <c r="Q18" i="27"/>
  <c r="T17" i="27"/>
  <c r="S17" i="27"/>
  <c r="R17" i="27"/>
  <c r="Q17" i="27"/>
  <c r="T16" i="27"/>
  <c r="S16" i="27"/>
  <c r="X15" i="27" s="1"/>
  <c r="I15" i="27" s="1"/>
  <c r="R16" i="27"/>
  <c r="Q16" i="27"/>
  <c r="T15" i="27"/>
  <c r="S15" i="27"/>
  <c r="R15" i="27"/>
  <c r="Q15" i="27"/>
  <c r="T14" i="27"/>
  <c r="S14" i="27"/>
  <c r="R14" i="27"/>
  <c r="M14" i="27"/>
  <c r="Q14" i="27" s="1"/>
  <c r="T13" i="27"/>
  <c r="S13" i="27"/>
  <c r="R13" i="27"/>
  <c r="M13" i="27"/>
  <c r="Q13" i="27" s="1"/>
  <c r="T12" i="27"/>
  <c r="S12" i="27"/>
  <c r="R12" i="27"/>
  <c r="Q12" i="27"/>
  <c r="T11" i="27"/>
  <c r="S11" i="27"/>
  <c r="R11" i="27"/>
  <c r="Q11" i="27"/>
  <c r="T10" i="27"/>
  <c r="S10" i="27"/>
  <c r="R10" i="27"/>
  <c r="Q10" i="27"/>
  <c r="T9" i="27"/>
  <c r="S9" i="27"/>
  <c r="R9" i="27"/>
  <c r="Q9" i="27"/>
  <c r="T8" i="27"/>
  <c r="S8" i="27"/>
  <c r="R8" i="27"/>
  <c r="Q8" i="27"/>
  <c r="T7" i="27"/>
  <c r="S7" i="27"/>
  <c r="R7" i="27"/>
  <c r="Q7" i="27"/>
  <c r="T6" i="27"/>
  <c r="R6" i="27"/>
  <c r="M6" i="27"/>
  <c r="Q6" i="27" s="1"/>
  <c r="T5" i="27"/>
  <c r="S5" i="27"/>
  <c r="R5" i="27"/>
  <c r="Q5" i="27"/>
  <c r="T4" i="27"/>
  <c r="S4" i="27"/>
  <c r="R4" i="27"/>
  <c r="Q4" i="27"/>
  <c r="T3" i="27"/>
  <c r="S3" i="27"/>
  <c r="R3" i="27"/>
  <c r="Q3" i="27"/>
  <c r="T44" i="26"/>
  <c r="S44" i="26"/>
  <c r="R44" i="26"/>
  <c r="Q44" i="26"/>
  <c r="T43" i="26"/>
  <c r="S43" i="26"/>
  <c r="R43" i="26"/>
  <c r="T42" i="26"/>
  <c r="S42" i="26"/>
  <c r="R42" i="26"/>
  <c r="Q42" i="26"/>
  <c r="V41" i="26" s="1"/>
  <c r="T41" i="26"/>
  <c r="S41" i="26"/>
  <c r="R41" i="26"/>
  <c r="Q41" i="26"/>
  <c r="T40" i="26"/>
  <c r="S40" i="26"/>
  <c r="R40" i="26"/>
  <c r="Q40" i="26"/>
  <c r="T39" i="26"/>
  <c r="S39" i="26"/>
  <c r="R39" i="26"/>
  <c r="Q39" i="26"/>
  <c r="T38" i="26"/>
  <c r="S38" i="26"/>
  <c r="R38" i="26"/>
  <c r="Q38" i="26"/>
  <c r="T37" i="26"/>
  <c r="S37" i="26"/>
  <c r="R37" i="26"/>
  <c r="Q37" i="26"/>
  <c r="T36" i="26"/>
  <c r="S36" i="26"/>
  <c r="R36" i="26"/>
  <c r="Q36" i="26"/>
  <c r="T35" i="26"/>
  <c r="S35" i="26"/>
  <c r="R35" i="26"/>
  <c r="Q35" i="26"/>
  <c r="T34" i="26"/>
  <c r="S34" i="26"/>
  <c r="R34" i="26"/>
  <c r="Q34" i="26"/>
  <c r="T33" i="26"/>
  <c r="S33" i="26"/>
  <c r="R33" i="26"/>
  <c r="Q33" i="26"/>
  <c r="T32" i="26"/>
  <c r="S32" i="26"/>
  <c r="R32" i="26"/>
  <c r="Q32" i="26"/>
  <c r="T31" i="26"/>
  <c r="S31" i="26"/>
  <c r="R31" i="26"/>
  <c r="Q31" i="26"/>
  <c r="T30" i="26"/>
  <c r="S30" i="26"/>
  <c r="R30" i="26"/>
  <c r="Q30" i="26"/>
  <c r="T29" i="26"/>
  <c r="S29" i="26"/>
  <c r="R29" i="26"/>
  <c r="Q29" i="26"/>
  <c r="T28" i="26"/>
  <c r="S28" i="26"/>
  <c r="R28" i="26"/>
  <c r="Q28" i="26"/>
  <c r="T27" i="26"/>
  <c r="S27" i="26"/>
  <c r="R27" i="26"/>
  <c r="Q27" i="26"/>
  <c r="T26" i="26"/>
  <c r="S26" i="26"/>
  <c r="R26" i="26"/>
  <c r="Q26" i="26"/>
  <c r="T25" i="26"/>
  <c r="S25" i="26"/>
  <c r="R25" i="26"/>
  <c r="Q25" i="26"/>
  <c r="T24" i="26"/>
  <c r="S24" i="26"/>
  <c r="R24" i="26"/>
  <c r="Q24" i="26"/>
  <c r="T23" i="26"/>
  <c r="S23" i="26"/>
  <c r="R23" i="26"/>
  <c r="Q23" i="26"/>
  <c r="T22" i="26"/>
  <c r="S22" i="26"/>
  <c r="R22" i="26"/>
  <c r="Q22" i="26"/>
  <c r="T21" i="26"/>
  <c r="S21" i="26"/>
  <c r="R21" i="26"/>
  <c r="Q21" i="26"/>
  <c r="T20" i="26"/>
  <c r="S20" i="26"/>
  <c r="R20" i="26"/>
  <c r="Q20" i="26"/>
  <c r="T19" i="26"/>
  <c r="S19" i="26"/>
  <c r="R19" i="26"/>
  <c r="M19" i="26"/>
  <c r="Q19" i="26" s="1"/>
  <c r="T18" i="26"/>
  <c r="S18" i="26"/>
  <c r="R18" i="26"/>
  <c r="Q18" i="26"/>
  <c r="T17" i="26"/>
  <c r="S17" i="26"/>
  <c r="R17" i="26"/>
  <c r="Q17" i="26"/>
  <c r="T16" i="26"/>
  <c r="S16" i="26"/>
  <c r="Q16" i="26"/>
  <c r="T15" i="26"/>
  <c r="S15" i="26"/>
  <c r="R15" i="26"/>
  <c r="Q15" i="26"/>
  <c r="T14" i="26"/>
  <c r="S14" i="26"/>
  <c r="R14" i="26"/>
  <c r="Q14" i="26"/>
  <c r="T13" i="26"/>
  <c r="S13" i="26"/>
  <c r="R13" i="26"/>
  <c r="Q13" i="26"/>
  <c r="T12" i="26"/>
  <c r="S12" i="26"/>
  <c r="R12" i="26"/>
  <c r="Q12" i="26"/>
  <c r="T11" i="26"/>
  <c r="S11" i="26"/>
  <c r="R11" i="26"/>
  <c r="Q11" i="26"/>
  <c r="T10" i="26"/>
  <c r="S10" i="26"/>
  <c r="R10" i="26"/>
  <c r="Q10" i="26"/>
  <c r="T9" i="26"/>
  <c r="S9" i="26"/>
  <c r="R9" i="26"/>
  <c r="Q9" i="26"/>
  <c r="T8" i="26"/>
  <c r="S8" i="26"/>
  <c r="R8" i="26"/>
  <c r="Q8" i="26"/>
  <c r="T7" i="26"/>
  <c r="S7" i="26"/>
  <c r="R7" i="26"/>
  <c r="Q7" i="26"/>
  <c r="T6" i="26"/>
  <c r="R6" i="26"/>
  <c r="Q6" i="26"/>
  <c r="T5" i="26"/>
  <c r="S5" i="26"/>
  <c r="R5" i="26"/>
  <c r="Q5" i="26"/>
  <c r="T4" i="26"/>
  <c r="S4" i="26"/>
  <c r="R4" i="26"/>
  <c r="Q4" i="26"/>
  <c r="T3" i="26"/>
  <c r="S3" i="26"/>
  <c r="R3" i="26"/>
  <c r="Q3" i="26"/>
  <c r="T80" i="25"/>
  <c r="S80" i="25"/>
  <c r="R80" i="25"/>
  <c r="Q80" i="25"/>
  <c r="T79" i="25"/>
  <c r="S79" i="25"/>
  <c r="R79" i="25"/>
  <c r="Q79" i="25"/>
  <c r="T78" i="25"/>
  <c r="S78" i="25"/>
  <c r="R78" i="25"/>
  <c r="W77" i="25" s="1"/>
  <c r="Q78" i="25"/>
  <c r="T77" i="25"/>
  <c r="S77" i="25"/>
  <c r="R77" i="25"/>
  <c r="Q77" i="25"/>
  <c r="T76" i="25"/>
  <c r="S76" i="25"/>
  <c r="R76" i="25"/>
  <c r="Q76" i="25"/>
  <c r="T75" i="25"/>
  <c r="S75" i="25"/>
  <c r="R75" i="25"/>
  <c r="Q75" i="25"/>
  <c r="T74" i="25"/>
  <c r="S74" i="25"/>
  <c r="R74" i="25"/>
  <c r="Q74" i="25"/>
  <c r="T73" i="25"/>
  <c r="S73" i="25"/>
  <c r="R73" i="25"/>
  <c r="Q73" i="25"/>
  <c r="T70" i="25"/>
  <c r="S70" i="25"/>
  <c r="R70" i="25"/>
  <c r="Q70" i="25"/>
  <c r="T69" i="25"/>
  <c r="S69" i="25"/>
  <c r="R69" i="25"/>
  <c r="Q69" i="25"/>
  <c r="T68" i="25"/>
  <c r="S68" i="25"/>
  <c r="R68" i="25"/>
  <c r="Q68" i="25"/>
  <c r="T67" i="25"/>
  <c r="S67" i="25"/>
  <c r="R67" i="25"/>
  <c r="Q67" i="25"/>
  <c r="T66" i="25"/>
  <c r="S66" i="25"/>
  <c r="R66" i="25"/>
  <c r="Q66" i="25"/>
  <c r="T65" i="25"/>
  <c r="S65" i="25"/>
  <c r="R65" i="25"/>
  <c r="Q65" i="25"/>
  <c r="T64" i="25"/>
  <c r="S64" i="25"/>
  <c r="R64" i="25"/>
  <c r="Q64" i="25"/>
  <c r="T63" i="25"/>
  <c r="S63" i="25"/>
  <c r="R63" i="25"/>
  <c r="T62" i="25"/>
  <c r="S62" i="25"/>
  <c r="R62" i="25"/>
  <c r="Q62" i="25"/>
  <c r="T61" i="25"/>
  <c r="S61" i="25"/>
  <c r="R61" i="25"/>
  <c r="T60" i="25"/>
  <c r="S60" i="25"/>
  <c r="R60" i="25"/>
  <c r="Q60" i="25"/>
  <c r="T59" i="25"/>
  <c r="S59" i="25"/>
  <c r="R59" i="25"/>
  <c r="T58" i="25"/>
  <c r="S58" i="25"/>
  <c r="R58" i="25"/>
  <c r="Q58" i="25"/>
  <c r="T57" i="25"/>
  <c r="S57" i="25"/>
  <c r="R57" i="25"/>
  <c r="Q57" i="25"/>
  <c r="T56" i="25"/>
  <c r="S56" i="25"/>
  <c r="R56" i="25"/>
  <c r="Q56" i="25"/>
  <c r="T55" i="25"/>
  <c r="S55" i="25"/>
  <c r="R55" i="25"/>
  <c r="Q55" i="25"/>
  <c r="T54" i="25"/>
  <c r="Y53" i="25" s="1"/>
  <c r="S54" i="25"/>
  <c r="R54" i="25"/>
  <c r="Q54" i="25"/>
  <c r="T53" i="25"/>
  <c r="S53" i="25"/>
  <c r="R53" i="25"/>
  <c r="Q53" i="25"/>
  <c r="T52" i="25"/>
  <c r="S52" i="25"/>
  <c r="R52" i="25"/>
  <c r="Q52" i="25"/>
  <c r="T51" i="25"/>
  <c r="S51" i="25"/>
  <c r="R51" i="25"/>
  <c r="Q51" i="25"/>
  <c r="T48" i="25"/>
  <c r="S48" i="25"/>
  <c r="R48" i="25"/>
  <c r="Q48" i="25"/>
  <c r="T47" i="25"/>
  <c r="S47" i="25"/>
  <c r="R47" i="25"/>
  <c r="Q47" i="25"/>
  <c r="T46" i="25"/>
  <c r="S46" i="25"/>
  <c r="R46" i="25"/>
  <c r="Q46" i="25"/>
  <c r="T45" i="25"/>
  <c r="S45" i="25"/>
  <c r="R45" i="25"/>
  <c r="Q45" i="25"/>
  <c r="T44" i="25"/>
  <c r="S44" i="25"/>
  <c r="R44" i="25"/>
  <c r="Q44" i="25"/>
  <c r="T43" i="25"/>
  <c r="S43" i="25"/>
  <c r="R43" i="25"/>
  <c r="Q43" i="25"/>
  <c r="T40" i="25"/>
  <c r="S40" i="25"/>
  <c r="R40" i="25"/>
  <c r="Q40" i="25"/>
  <c r="T39" i="25"/>
  <c r="S39" i="25"/>
  <c r="R39" i="25"/>
  <c r="Q39" i="25"/>
  <c r="T38" i="25"/>
  <c r="S38" i="25"/>
  <c r="R38" i="25"/>
  <c r="Q38" i="25"/>
  <c r="T37" i="25"/>
  <c r="S37" i="25"/>
  <c r="R37" i="25"/>
  <c r="Q37" i="25"/>
  <c r="T36" i="25"/>
  <c r="S36" i="25"/>
  <c r="R36" i="25"/>
  <c r="Q36" i="25"/>
  <c r="T35" i="25"/>
  <c r="S35" i="25"/>
  <c r="R35" i="25"/>
  <c r="Q35" i="25"/>
  <c r="T34" i="25"/>
  <c r="Q34" i="25"/>
  <c r="T33" i="25"/>
  <c r="S33" i="25"/>
  <c r="R33" i="25"/>
  <c r="T32" i="25"/>
  <c r="S32" i="25"/>
  <c r="R32" i="25"/>
  <c r="Q32" i="25"/>
  <c r="T31" i="25"/>
  <c r="S31" i="25"/>
  <c r="R31" i="25"/>
  <c r="Q31" i="25"/>
  <c r="T30" i="25"/>
  <c r="S30" i="25"/>
  <c r="R30" i="25"/>
  <c r="Q30" i="25"/>
  <c r="T29" i="25"/>
  <c r="S29" i="25"/>
  <c r="R29" i="25"/>
  <c r="Q29" i="25"/>
  <c r="T28" i="25"/>
  <c r="S28" i="25"/>
  <c r="R28" i="25"/>
  <c r="T27" i="25"/>
  <c r="S27" i="25"/>
  <c r="R27" i="25"/>
  <c r="Q27" i="25"/>
  <c r="T26" i="25"/>
  <c r="S26" i="25"/>
  <c r="R26" i="25"/>
  <c r="Q26" i="25"/>
  <c r="T25" i="25"/>
  <c r="S25" i="25"/>
  <c r="R25" i="25"/>
  <c r="Q25" i="25"/>
  <c r="T24" i="25"/>
  <c r="S24" i="25"/>
  <c r="R24" i="25"/>
  <c r="Q24" i="25"/>
  <c r="T23" i="25"/>
  <c r="S23" i="25"/>
  <c r="R23" i="25"/>
  <c r="Q23" i="25"/>
  <c r="T22" i="25"/>
  <c r="Y21" i="25" s="1"/>
  <c r="S22" i="25"/>
  <c r="R22" i="25"/>
  <c r="Q22" i="25"/>
  <c r="T21" i="25"/>
  <c r="S21" i="25"/>
  <c r="R21" i="25"/>
  <c r="Q21" i="25"/>
  <c r="T20" i="25"/>
  <c r="S20" i="25"/>
  <c r="R20" i="25"/>
  <c r="Q20" i="25"/>
  <c r="T19" i="25"/>
  <c r="S19" i="25"/>
  <c r="R19" i="25"/>
  <c r="M19" i="25"/>
  <c r="Q19" i="25" s="1"/>
  <c r="T18" i="25"/>
  <c r="S18" i="25"/>
  <c r="R18" i="25"/>
  <c r="Q18" i="25"/>
  <c r="T17" i="25"/>
  <c r="S17" i="25"/>
  <c r="R17" i="25"/>
  <c r="M17" i="25"/>
  <c r="Q17" i="25" s="1"/>
  <c r="T16" i="25"/>
  <c r="S16" i="25"/>
  <c r="R16" i="25"/>
  <c r="Q16" i="25"/>
  <c r="T15" i="25"/>
  <c r="S15" i="25"/>
  <c r="R15" i="25"/>
  <c r="Q15" i="25"/>
  <c r="T14" i="25"/>
  <c r="S14" i="25"/>
  <c r="R14" i="25"/>
  <c r="Q14" i="25"/>
  <c r="T13" i="25"/>
  <c r="S13" i="25"/>
  <c r="R13" i="25"/>
  <c r="Q13" i="25"/>
  <c r="T12" i="25"/>
  <c r="S12" i="25"/>
  <c r="R12" i="25"/>
  <c r="Q12" i="25"/>
  <c r="T11" i="25"/>
  <c r="S11" i="25"/>
  <c r="R11" i="25"/>
  <c r="Q11" i="25"/>
  <c r="T10" i="25"/>
  <c r="S10" i="25"/>
  <c r="R10" i="25"/>
  <c r="Q10" i="25"/>
  <c r="T9" i="25"/>
  <c r="S9" i="25"/>
  <c r="R9" i="25"/>
  <c r="Q9" i="25"/>
  <c r="T8" i="25"/>
  <c r="S8" i="25"/>
  <c r="R8" i="25"/>
  <c r="Q8" i="25"/>
  <c r="T7" i="25"/>
  <c r="S7" i="25"/>
  <c r="R7" i="25"/>
  <c r="Q7" i="25"/>
  <c r="T6" i="25"/>
  <c r="S6" i="25"/>
  <c r="R6" i="25"/>
  <c r="Q6" i="25"/>
  <c r="T5" i="25"/>
  <c r="S5" i="25"/>
  <c r="R5" i="25"/>
  <c r="Q5" i="25"/>
  <c r="T4" i="25"/>
  <c r="S4" i="25"/>
  <c r="R4" i="25"/>
  <c r="Q4" i="25"/>
  <c r="T3" i="25"/>
  <c r="S3" i="25"/>
  <c r="R3" i="25"/>
  <c r="U29" i="29" l="1"/>
  <c r="V21" i="27"/>
  <c r="Y41" i="26"/>
  <c r="Y3" i="26"/>
  <c r="U13" i="26"/>
  <c r="X3" i="26"/>
  <c r="I3" i="26" s="1"/>
  <c r="U31" i="26"/>
  <c r="U35" i="26"/>
  <c r="V45" i="25"/>
  <c r="U76" i="24"/>
  <c r="U54" i="24"/>
  <c r="U70" i="24"/>
  <c r="U68" i="24"/>
  <c r="X59" i="24"/>
  <c r="I59" i="24" s="1"/>
  <c r="X51" i="24"/>
  <c r="I51" i="24" s="1"/>
  <c r="X45" i="24"/>
  <c r="I45" i="24" s="1"/>
  <c r="U34" i="24"/>
  <c r="X29" i="24"/>
  <c r="I29" i="24" s="1"/>
  <c r="U32" i="24"/>
  <c r="U28" i="24"/>
  <c r="X13" i="24"/>
  <c r="I13" i="24" s="1"/>
  <c r="U6" i="24"/>
  <c r="X3" i="24"/>
  <c r="I3" i="24" s="1"/>
  <c r="W7" i="27"/>
  <c r="W3" i="26"/>
  <c r="U38" i="29"/>
  <c r="U37" i="29"/>
  <c r="U34" i="29"/>
  <c r="U23" i="29"/>
  <c r="U17" i="29"/>
  <c r="X35" i="28"/>
  <c r="I35" i="28" s="1"/>
  <c r="U24" i="28"/>
  <c r="U54" i="28"/>
  <c r="U10" i="28"/>
  <c r="Y21" i="27"/>
  <c r="X27" i="27"/>
  <c r="I27" i="27" s="1"/>
  <c r="W41" i="26"/>
  <c r="Y45" i="25"/>
  <c r="X77" i="25"/>
  <c r="I77" i="25" s="1"/>
  <c r="Y77" i="25"/>
  <c r="U11" i="25"/>
  <c r="V21" i="25"/>
  <c r="X25" i="26"/>
  <c r="I25" i="26" s="1"/>
  <c r="U26" i="29"/>
  <c r="U6" i="29"/>
  <c r="U28" i="29"/>
  <c r="U30" i="29"/>
  <c r="U21" i="29"/>
  <c r="U33" i="29"/>
  <c r="X3" i="29"/>
  <c r="U22" i="29"/>
  <c r="U21" i="26"/>
  <c r="U19" i="26"/>
  <c r="V57" i="25"/>
  <c r="W45" i="25"/>
  <c r="X45" i="25"/>
  <c r="I45" i="25" s="1"/>
  <c r="W53" i="25"/>
  <c r="X37" i="25"/>
  <c r="I37" i="25" s="1"/>
  <c r="Y37" i="25"/>
  <c r="U73" i="25"/>
  <c r="U75" i="25"/>
  <c r="U36" i="25"/>
  <c r="W21" i="25"/>
  <c r="W11" i="25"/>
  <c r="U30" i="25"/>
  <c r="U9" i="25"/>
  <c r="U7" i="25"/>
  <c r="U24" i="29"/>
  <c r="U12" i="24"/>
  <c r="W51" i="24"/>
  <c r="U64" i="24"/>
  <c r="U3" i="27"/>
  <c r="U26" i="28"/>
  <c r="U16" i="24"/>
  <c r="U44" i="24"/>
  <c r="U71" i="24"/>
  <c r="U25" i="27"/>
  <c r="U19" i="29"/>
  <c r="U27" i="29"/>
  <c r="U32" i="29"/>
  <c r="U9" i="24"/>
  <c r="U13" i="24"/>
  <c r="Y39" i="24"/>
  <c r="Y51" i="24"/>
  <c r="U63" i="24"/>
  <c r="W65" i="24"/>
  <c r="U78" i="24"/>
  <c r="U32" i="27"/>
  <c r="U5" i="25"/>
  <c r="U79" i="25"/>
  <c r="U25" i="25"/>
  <c r="U35" i="29"/>
  <c r="U40" i="24"/>
  <c r="U83" i="24"/>
  <c r="U87" i="24"/>
  <c r="U18" i="25"/>
  <c r="U51" i="25"/>
  <c r="U21" i="25"/>
  <c r="U40" i="25"/>
  <c r="U48" i="25"/>
  <c r="U66" i="25"/>
  <c r="U8" i="27"/>
  <c r="U64" i="28"/>
  <c r="W3" i="29"/>
  <c r="U14" i="24"/>
  <c r="Y13" i="24"/>
  <c r="U25" i="24"/>
  <c r="U39" i="24"/>
  <c r="U60" i="24"/>
  <c r="U77" i="24"/>
  <c r="W79" i="24"/>
  <c r="X57" i="25"/>
  <c r="I57" i="25" s="1"/>
  <c r="U53" i="28"/>
  <c r="W3" i="24"/>
  <c r="U15" i="24"/>
  <c r="U17" i="24"/>
  <c r="U19" i="24"/>
  <c r="X19" i="24"/>
  <c r="I19" i="24" s="1"/>
  <c r="U22" i="24"/>
  <c r="U36" i="24"/>
  <c r="U43" i="24"/>
  <c r="W45" i="24"/>
  <c r="W59" i="24"/>
  <c r="W83" i="24"/>
  <c r="Y9" i="26"/>
  <c r="Y7" i="27"/>
  <c r="U35" i="25"/>
  <c r="U20" i="27"/>
  <c r="U14" i="25"/>
  <c r="U26" i="25"/>
  <c r="U42" i="26"/>
  <c r="U26" i="27"/>
  <c r="U3" i="29"/>
  <c r="U31" i="29"/>
  <c r="U8" i="24"/>
  <c r="U29" i="24"/>
  <c r="Y29" i="24"/>
  <c r="U38" i="24"/>
  <c r="U45" i="24"/>
  <c r="U50" i="24"/>
  <c r="X83" i="24"/>
  <c r="I83" i="24" s="1"/>
  <c r="U20" i="26"/>
  <c r="U28" i="26"/>
  <c r="U27" i="26"/>
  <c r="U4" i="26"/>
  <c r="U6" i="26"/>
  <c r="U34" i="26"/>
  <c r="U5" i="26"/>
  <c r="U10" i="26"/>
  <c r="U26" i="26"/>
  <c r="W9" i="26"/>
  <c r="U37" i="26"/>
  <c r="U9" i="26"/>
  <c r="U25" i="26"/>
  <c r="W33" i="26"/>
  <c r="U30" i="26"/>
  <c r="U38" i="26"/>
  <c r="Y25" i="26"/>
  <c r="U40" i="26"/>
  <c r="U41" i="26"/>
  <c r="U15" i="26"/>
  <c r="U33" i="26"/>
  <c r="U3" i="26"/>
  <c r="U8" i="26"/>
  <c r="V9" i="26"/>
  <c r="U23" i="26"/>
  <c r="U24" i="26"/>
  <c r="W25" i="26"/>
  <c r="X61" i="28"/>
  <c r="I61" i="28" s="1"/>
  <c r="U47" i="28"/>
  <c r="U13" i="28"/>
  <c r="U44" i="28"/>
  <c r="U59" i="28"/>
  <c r="U33" i="28"/>
  <c r="U6" i="28"/>
  <c r="U41" i="28"/>
  <c r="U25" i="28"/>
  <c r="U52" i="28"/>
  <c r="U16" i="28"/>
  <c r="U22" i="28"/>
  <c r="U27" i="28"/>
  <c r="U45" i="28"/>
  <c r="U61" i="28"/>
  <c r="U68" i="28"/>
  <c r="U5" i="28"/>
  <c r="U11" i="28"/>
  <c r="V25" i="28"/>
  <c r="U15" i="28"/>
  <c r="U23" i="28"/>
  <c r="U29" i="28"/>
  <c r="U37" i="28"/>
  <c r="U49" i="28"/>
  <c r="Y13" i="28"/>
  <c r="U50" i="28"/>
  <c r="U21" i="28"/>
  <c r="W29" i="28"/>
  <c r="U34" i="28"/>
  <c r="U38" i="28"/>
  <c r="U42" i="28"/>
  <c r="Y7" i="28"/>
  <c r="X7" i="28"/>
  <c r="I7" i="28" s="1"/>
  <c r="U17" i="28"/>
  <c r="X29" i="28"/>
  <c r="I29" i="28" s="1"/>
  <c r="U43" i="28"/>
  <c r="Y41" i="28"/>
  <c r="U12" i="27"/>
  <c r="U14" i="27"/>
  <c r="U7" i="27"/>
  <c r="U23" i="27"/>
  <c r="W15" i="27"/>
  <c r="U21" i="27"/>
  <c r="U5" i="27"/>
  <c r="U11" i="27"/>
  <c r="U6" i="27"/>
  <c r="U24" i="27"/>
  <c r="U31" i="27"/>
  <c r="U9" i="27"/>
  <c r="U17" i="27"/>
  <c r="U19" i="27"/>
  <c r="U15" i="25"/>
  <c r="U13" i="27"/>
  <c r="X11" i="25"/>
  <c r="I11" i="25" s="1"/>
  <c r="U16" i="25"/>
  <c r="U32" i="25"/>
  <c r="U52" i="25"/>
  <c r="U65" i="25"/>
  <c r="U57" i="25"/>
  <c r="W57" i="25"/>
  <c r="U64" i="25"/>
  <c r="U12" i="25"/>
  <c r="U6" i="25"/>
  <c r="U13" i="25"/>
  <c r="U39" i="25"/>
  <c r="U58" i="25"/>
  <c r="U4" i="25"/>
  <c r="X53" i="25"/>
  <c r="I53" i="25" s="1"/>
  <c r="U8" i="25"/>
  <c r="U17" i="25"/>
  <c r="U20" i="25"/>
  <c r="U33" i="25"/>
  <c r="U45" i="25"/>
  <c r="U53" i="25"/>
  <c r="U59" i="25"/>
  <c r="U60" i="25"/>
  <c r="Y57" i="25"/>
  <c r="U76" i="25"/>
  <c r="U61" i="25"/>
  <c r="U19" i="25"/>
  <c r="U29" i="25"/>
  <c r="U23" i="25"/>
  <c r="U44" i="25"/>
  <c r="U55" i="25"/>
  <c r="U80" i="25"/>
  <c r="I17" i="26"/>
  <c r="Y27" i="27"/>
  <c r="U30" i="27"/>
  <c r="U12" i="28"/>
  <c r="W7" i="28"/>
  <c r="V11" i="25"/>
  <c r="U28" i="25"/>
  <c r="U38" i="25"/>
  <c r="V37" i="25"/>
  <c r="U78" i="25"/>
  <c r="U11" i="26"/>
  <c r="U17" i="26"/>
  <c r="U39" i="26"/>
  <c r="U10" i="27"/>
  <c r="X7" i="27"/>
  <c r="I7" i="27" s="1"/>
  <c r="X21" i="27"/>
  <c r="I21" i="27" s="1"/>
  <c r="U22" i="27"/>
  <c r="U29" i="27"/>
  <c r="U10" i="25"/>
  <c r="U62" i="25"/>
  <c r="U69" i="25"/>
  <c r="U3" i="25"/>
  <c r="U27" i="25"/>
  <c r="U37" i="25"/>
  <c r="X21" i="25"/>
  <c r="I21" i="25" s="1"/>
  <c r="U24" i="25"/>
  <c r="U34" i="25"/>
  <c r="U32" i="26"/>
  <c r="V33" i="26"/>
  <c r="U4" i="27"/>
  <c r="U44" i="26"/>
  <c r="X41" i="26"/>
  <c r="I41" i="26" s="1"/>
  <c r="V7" i="27"/>
  <c r="Y35" i="28"/>
  <c r="U40" i="28"/>
  <c r="U22" i="25"/>
  <c r="U46" i="25"/>
  <c r="U68" i="25"/>
  <c r="U77" i="25"/>
  <c r="U16" i="27"/>
  <c r="V15" i="27"/>
  <c r="U36" i="29"/>
  <c r="W37" i="25"/>
  <c r="U47" i="25"/>
  <c r="U54" i="25"/>
  <c r="V53" i="25"/>
  <c r="U56" i="25"/>
  <c r="U7" i="26"/>
  <c r="U14" i="26"/>
  <c r="X33" i="26"/>
  <c r="I33" i="26" s="1"/>
  <c r="U36" i="26"/>
  <c r="U43" i="26"/>
  <c r="U28" i="27"/>
  <c r="V27" i="27"/>
  <c r="Y11" i="25"/>
  <c r="U31" i="25"/>
  <c r="U43" i="25"/>
  <c r="U63" i="25"/>
  <c r="U67" i="25"/>
  <c r="U70" i="25"/>
  <c r="U74" i="25"/>
  <c r="U18" i="26"/>
  <c r="U22" i="26"/>
  <c r="U29" i="26"/>
  <c r="Y33" i="26"/>
  <c r="U15" i="27"/>
  <c r="U12" i="26"/>
  <c r="X9" i="26"/>
  <c r="I9" i="26" s="1"/>
  <c r="Y15" i="27"/>
  <c r="U18" i="27"/>
  <c r="U27" i="27"/>
  <c r="U48" i="28"/>
  <c r="Y3" i="29"/>
  <c r="U8" i="29"/>
  <c r="U19" i="28"/>
  <c r="U39" i="28"/>
  <c r="U5" i="29"/>
  <c r="U7" i="29"/>
  <c r="U72" i="24"/>
  <c r="V65" i="24"/>
  <c r="U9" i="28"/>
  <c r="U30" i="28"/>
  <c r="V29" i="28"/>
  <c r="U62" i="28"/>
  <c r="U46" i="24"/>
  <c r="U20" i="29"/>
  <c r="U36" i="28"/>
  <c r="V35" i="28"/>
  <c r="U58" i="28"/>
  <c r="U4" i="29"/>
  <c r="V3" i="29"/>
  <c r="U10" i="24"/>
  <c r="V3" i="24"/>
  <c r="V3" i="26"/>
  <c r="X13" i="28"/>
  <c r="I13" i="28" s="1"/>
  <c r="U18" i="28"/>
  <c r="U28" i="28"/>
  <c r="U46" i="28"/>
  <c r="U55" i="28"/>
  <c r="U56" i="28"/>
  <c r="U18" i="29"/>
  <c r="V25" i="26"/>
  <c r="U3" i="28"/>
  <c r="U8" i="28"/>
  <c r="V7" i="28"/>
  <c r="U20" i="28"/>
  <c r="U51" i="28"/>
  <c r="U60" i="28"/>
  <c r="U63" i="28"/>
  <c r="U4" i="28"/>
  <c r="U7" i="28"/>
  <c r="U14" i="28"/>
  <c r="Y25" i="28"/>
  <c r="U35" i="28"/>
  <c r="U57" i="28"/>
  <c r="W61" i="28"/>
  <c r="U67" i="28"/>
  <c r="Q25" i="29"/>
  <c r="U25" i="29" s="1"/>
  <c r="U31" i="24"/>
  <c r="U33" i="24"/>
  <c r="U67" i="24"/>
  <c r="U24" i="24"/>
  <c r="U26" i="24"/>
  <c r="U59" i="24"/>
  <c r="U74" i="24"/>
  <c r="U86" i="24"/>
  <c r="U88" i="24"/>
  <c r="U11" i="24"/>
  <c r="U18" i="24"/>
  <c r="X39" i="24"/>
  <c r="I39" i="24" s="1"/>
  <c r="U42" i="24"/>
  <c r="U49" i="24"/>
  <c r="U73" i="24"/>
  <c r="U81" i="24"/>
  <c r="U30" i="24"/>
  <c r="V29" i="24"/>
  <c r="U56" i="24"/>
  <c r="U58" i="24"/>
  <c r="V51" i="24"/>
  <c r="U4" i="24"/>
  <c r="U52" i="24"/>
  <c r="U66" i="24"/>
  <c r="U80" i="24"/>
  <c r="V83" i="24"/>
  <c r="U84" i="24"/>
  <c r="V23" i="24"/>
  <c r="V37" i="24"/>
  <c r="V45" i="24"/>
  <c r="V59" i="24"/>
  <c r="V73" i="24"/>
</calcChain>
</file>

<file path=xl/sharedStrings.xml><?xml version="1.0" encoding="utf-8"?>
<sst xmlns="http://schemas.openxmlformats.org/spreadsheetml/2006/main" count="2126" uniqueCount="1118">
  <si>
    <t>MIPG</t>
  </si>
  <si>
    <t>PLAN ESTRATÉGICO AERONÁUTICO 2030</t>
  </si>
  <si>
    <t xml:space="preserve">CUATRIENIO 2022  2026 </t>
  </si>
  <si>
    <t>Políticas MiPG Decreto 1499 Sept 2017 y Decreto 612 de 2018</t>
  </si>
  <si>
    <t xml:space="preserve">OBJETIVO  INSTITUCIONAL </t>
  </si>
  <si>
    <t>COMPROMISO 2030</t>
  </si>
  <si>
    <t>META 2022 - 2026 PEI</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</si>
  <si>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</si>
  <si>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</si>
  <si>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</si>
  <si>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</si>
  <si>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</si>
  <si>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</si>
  <si>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</si>
  <si>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</si>
  <si>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</si>
  <si>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</si>
  <si>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</si>
  <si>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</si>
  <si>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</si>
  <si>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</si>
  <si>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</si>
  <si>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LÍDER OBJETIVO</t>
  </si>
  <si>
    <t>RESPONSABLE Y APOYO DEL LIDER</t>
  </si>
  <si>
    <t>RESPONSABLE EN OAP DE APOYAR EVALUACIÓN</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</si>
  <si>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</si>
  <si>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</si>
  <si>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</si>
  <si>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</si>
  <si>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 xml:space="preserve">Actividades ejecutadas/programadas*100 </t>
  </si>
  <si>
    <t>P</t>
  </si>
  <si>
    <t>DIRECTOR GENERAL</t>
  </si>
  <si>
    <t xml:space="preserve">SECRETARIO DE AUTORIDAD AERONÁUTICA
</t>
  </si>
  <si>
    <t>LUZ MELBA CASTAÑEDA LIZARAZO  -  ALVARO PÉREZ MOGOLLÓN</t>
  </si>
  <si>
    <t>E</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</si>
  <si>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</si>
  <si>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</si>
  <si>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 Obtener que la
construcción del
edificio sea
incluida en la IP</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</si>
  <si>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</si>
  <si>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DIRECCIÓN TÉCNICO DE INVESTIGACIÓN DE ACCIDENTES</t>
  </si>
  <si>
    <t>Contribuir al fortalecimiento de las capacidades de la Region Suramericana, SAM, en asuntos de investigación de accidentes, a través del Mecanismo Regional de Cooperación AIG de Suramérica, ARCM SAM.</t>
  </si>
  <si>
    <t xml:space="preserve">Adecuación del laboratorio de Certificacón de Productos Aeronáuticos 
</t>
  </si>
  <si>
    <t xml:space="preserve"> 
Estudios y
diseños fase 3
para la
adecuación de
las instalaciones
del laboratorio de
Certificación de
Productos
Aeronáuticos</t>
  </si>
  <si>
    <t xml:space="preserve">
Documento
Estudios y
diseños fase 3</t>
  </si>
  <si>
    <t xml:space="preserve">SECRETARIA DE AUTORIDAD AERONÁUTICA
</t>
  </si>
  <si>
    <t xml:space="preserve">Desarrollar el Plan de Fortalecimiento Institucional en los roles de autoridad y prestador de servicio, mediante la Implementación del 100% los procesos, procedimientos, manuales y demás documentos. 
</t>
  </si>
  <si>
    <t xml:space="preserve">Proporcionar información amplia y en forma continua del relacionamiento institucional y el desarrollo de relaciones públicas atendiendo de manera adecuada nuestros grupos de interés. 
</t>
  </si>
  <si>
    <t xml:space="preserve"> 
(Sumatoria actividades realizadas /Sumatoria actividades programadas)*100
</t>
  </si>
  <si>
    <t xml:space="preserve">OFICINA ASESORA DE RELACIONAMIENTO INSTITUCIONAL </t>
  </si>
  <si>
    <t xml:space="preserve"> Notas  de estudio e investigación puestas a consideración de los organismos internacionales</t>
  </si>
  <si>
    <t>(Sumatoria actividades realizadas /Sumatoria actividades programadas)*100</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</si>
  <si>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</si>
  <si>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</si>
  <si>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SECRETARIA DE SERVICIOS A LA NAVEGACÓN AÉREA</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</si>
  <si>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</si>
  <si>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</si>
  <si>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t xml:space="preserve">Estructurar el  nuevo  Modelo de Gestión de las Regionales Aeronáuticas de acuerdo con la nueva estructura organizacional de la Entidad.
</t>
  </si>
  <si>
    <t>SUBDIRECCIÓN GENERAL 
Apoya Oficina Asesora de Paneación</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</si>
  <si>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</si>
  <si>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Implementar la Prestación de Servicios Aéreos Esenciales y su infraestructura asociada disponible SAE y ASAE en el 100%</t>
  </si>
  <si>
    <t>CUMPLIMIENTO</t>
  </si>
  <si>
    <t xml:space="preserve">CUATRIENIO 2022-2026 </t>
  </si>
  <si>
    <t xml:space="preserve">COMPROMISO
2030 </t>
  </si>
  <si>
    <t>LIDER OBJETIVO</t>
  </si>
  <si>
    <t>SECRETARIA DE AUTORIDAD AERONÁUTICA</t>
  </si>
  <si>
    <t xml:space="preserve">Facilitar el acceso a los mercados nacionales mediante la optimización y automatización de trámites que incentiven la industria a innovar y operar una red de servicios creciente, manteniendo la estabilidad del servicio.
</t>
  </si>
  <si>
    <t xml:space="preserve">Alcanzar  la optimización y automatización de 4 trámites </t>
  </si>
  <si>
    <t>Actividades realizadas / Actividades programadas X 100</t>
  </si>
  <si>
    <t>Lograr una efectiva aplicación de las normas de regulacion economica por parte de los interesados para propiciar el crecimiento de la oferta en el mercado.</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</si>
  <si>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</si>
  <si>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de la normatividad colombiana para promover la conectividad interurbana, con la operación de helicópteros
</t>
  </si>
  <si>
    <t># Normas actualizadas / # Normas programadas * 100</t>
  </si>
  <si>
    <t>SECRETARIA DE AUTORIDAD AERONÁUTICA 
DIRECCIÓN DE TRANSPORTE AÉREO Y ASUNTOS AEROCOMERCIALES</t>
  </si>
  <si>
    <t xml:space="preserve">
Desarrollar el 100% de los manuales, procedimientos, circulares informativas y demás documentos requeridos para la certificación, control y vigilancia de la operación de helicópteros.
</t>
  </si>
  <si>
    <t>Manuales, procedimientos, circulares informativas y demás documentos requeridos para la certificación, control y vigilancia de la operación de helicópteros desarrollados en el 20%</t>
  </si>
  <si>
    <t>Cumplimiento según cronograma</t>
  </si>
  <si>
    <t xml:space="preserve">Promover la aviación general como un segmento complementario de la actividad aérea, facilitando el acceso a las infraestructuras especiales, para potencializar éste tipo de servicio. 
</t>
  </si>
  <si>
    <t>Desarrrollar el 50% del Plan Estrategico de Aviación General</t>
  </si>
  <si>
    <t>Actividades Realizadas/ Actividades Programadas*100</t>
  </si>
  <si>
    <t xml:space="preserve">OFICINA DE GESTIÓN DE PROYECTOS </t>
  </si>
  <si>
    <t>OFICINA DE GESTIÓN DE PROYECTOS  - PLANIFICACIÓN AEROPORTUARIA</t>
  </si>
  <si>
    <t>Desarrollar la prestación de la movilidad aérea urbana, mediante la operación de aeronaves tripuladas a distancia UAS, que permitan el acceso a los bienes e insumos, por medio de su integración al Sistema Nacional del Espacio Aéreo</t>
  </si>
  <si>
    <t>Incorporar la aviación no tripulada al ecosistema aeronáutico del país</t>
  </si>
  <si>
    <t xml:space="preserve">SUBDIRECCIÓN GENERAL </t>
  </si>
  <si>
    <t xml:space="preserve">SUBDIRECCIÓN GENERAL 
</t>
  </si>
  <si>
    <t>CUATRIENIO 2022-2026</t>
  </si>
  <si>
    <t xml:space="preserve">COMPROMISO 
2030 </t>
  </si>
  <si>
    <t>OFICINA DE ANALÍTICA</t>
  </si>
  <si>
    <t>SECRETARÍA DE AUTORIDAD AERONÁUTICA</t>
  </si>
  <si>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</si>
  <si>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</si>
  <si>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 xml:space="preserve">SECRETARÍA DE SERVICIOS AEROPORTUARIOS </t>
  </si>
  <si>
    <t xml:space="preserve">
SECRETARÍA DE SERVICIOS AEROPORTUARIOS Apoya Dirección de Transporte Aéreo y Asuntos Aerocomerciales
</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</si>
  <si>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</si>
  <si>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</si>
  <si>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Incentivar el desarrollo del turismo en las regiones mediante la interacción y coordinación de los operadores aéreos y turísticos</t>
  </si>
  <si>
    <t xml:space="preserve">Número de encuentros ejecutados / Número de encuentros programados </t>
  </si>
  <si>
    <t xml:space="preserve">
DIRECCIÓN DE TRANSPORTE AÉREO Y ASUNTOS AEROCOMERCIALES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</si>
  <si>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</si>
  <si>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</si>
  <si>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r>
      <t xml:space="preserve">
 </t>
    </r>
    <r>
      <rPr>
        <b/>
        <sz val="10"/>
        <rFont val="Arial Narrow"/>
        <family val="2"/>
      </rPr>
      <t>OFICINA DE ANALÍTICA / DIRECCIÓN DE TRANSPORTE AÉREO Y ASUNTOS AEROCOMERCIALES</t>
    </r>
  </si>
  <si>
    <t xml:space="preserve">SECRETARÍA DE AUTORIDAD AERONÁUTICA </t>
  </si>
  <si>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</si>
  <si>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</si>
  <si>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Documento normativo</t>
  </si>
  <si>
    <t>Presentacion documento normativo</t>
  </si>
  <si>
    <t>.
DIRECCIÓN DE TRANSPORTE AÉREO Y ASUNTOS AEROCOMERCIALES</t>
  </si>
  <si>
    <t xml:space="preserve">3.Presentar propuestas normativas </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</si>
  <si>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</si>
  <si>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</si>
  <si>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SECRETARÍA DE SERVICIOS AEROPORTUARIOS</t>
  </si>
  <si>
    <t xml:space="preserve">
DIRECCIÓN DEOPERACIONES AEROPORTUARIAS</t>
  </si>
  <si>
    <t xml:space="preserve">COMPROMISO </t>
  </si>
  <si>
    <t>META 2022- 2026 PEI</t>
  </si>
  <si>
    <t>No. META</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</si>
  <si>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</si>
  <si>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 xml:space="preserve">Fortalecer e METAR AUTO o REMOTO en los aerodromos donde la UAEAC presta servicio MET. </t>
  </si>
  <si>
    <t>AD DIAGNOSTICADOS/ METAR AUTO OK</t>
  </si>
  <si>
    <t>SECRETARIO DE SERVICIOS AEROPORTUARIOS</t>
  </si>
  <si>
    <t>DIRECCIÓN DE OPERACIONES DE 
NAVEGACIÓN AÉREA</t>
  </si>
  <si>
    <t xml:space="preserve">CARLOS ANDRÉS MAYORGA PINEDA - NORY ALEXANDRA MEDINA PEREZ
</t>
  </si>
  <si>
    <t xml:space="preserve">Desarrollar la infraestructura del Aeropuerto de Mitú que permita el disfrute de la  biodiversidad de la flora y fauna silvestre e hidro biológica del Vaupés, para generar mejores fuentes de ingresos en el territorio. </t>
  </si>
  <si>
    <t>Realizar el proceso contractual para la construcción de la terminal, torre de control y  cuartel de bomberos del aeropuerto de Mitu</t>
  </si>
  <si>
    <t>Proceso contractual adjudicado</t>
  </si>
  <si>
    <t>Proceso adjudicado</t>
  </si>
  <si>
    <t>SECRETARIA DE SERVICIOS AEROPORTUARIOS
DIRECCIÓN DE INFRAESTRUCTURA AEROPORTUARIA Y AYUDAS AEROPORTUARIAS</t>
  </si>
  <si>
    <t>SECRETARÍA GENERAL</t>
  </si>
  <si>
    <t>SECRETARIA GENERAL
GRUPO DE ADMINISTRACIÓN DE INMUEBLES</t>
  </si>
  <si>
    <t>Realizar el proceso contractual para la construcción de la terminal, torre de control, base SEI y ampliacion de la plataforma del aeropuerto de Ipiales</t>
  </si>
  <si>
    <t>SECRETARIA DE SERVICIOS AEROPORTUARIOS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</si>
  <si>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</si>
  <si>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Realizar el proceso contractual para la construcción de la terminal, infraestructura complementaria y recuperación de la plataforma del Aeropuerto de Pitalito</t>
  </si>
  <si>
    <t>Desarrollar la infraestructura del Aeropuerto de Tolú que permita a los turistas internacionales y nacionales disfrutar de las aguas azules del mar Caribe y las  bellezas naturales del Golfo de Morrosquillo</t>
  </si>
  <si>
    <t>Realizar el proceso contractual para realizar estudios y diseños de la expansión de la infraestructura lado aire y lado tierra de acuerdo con lo establecido en el Plan Maestro Aeroportuario.</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</si>
  <si>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</si>
  <si>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</si>
  <si>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PORCENTAJE DE EJECUCIÓN REQUERIMIENTOS DE LA OPERACIÓN.</t>
  </si>
  <si>
    <t>Porcentaje ponderado avance ejecución requerimientos.</t>
  </si>
  <si>
    <t xml:space="preserve">1. Realizar  intervenciones  de los sistemas CNS/MET/ENE en las diferentes estaciones y aeropuertos a nivel nacional, con base en los requerimientos de la operación. </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</si>
  <si>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</si>
  <si>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</si>
  <si>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</si>
  <si>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PORCENTAJE DE GESTIÓN DE LA PLANEACIÓN A PROYECTOS ESTRATÉGICOS.</t>
  </si>
  <si>
    <t xml:space="preserve">Porcentaje ponderado  planeación proyectos estratégicos.  </t>
  </si>
  <si>
    <t xml:space="preserve"> 1. Realizar los diferentes analisis y gestiones asociadas a los sistemas CNS-MET/ENERGIA para realizar las definiciones tecnicas que permitan establecer un plan a mediano y corto plazo de las inversiones o recursos requeridos.   </t>
  </si>
  <si>
    <t>Implementar la tecnología requerida para el desarrollo del Sistema Nacional del Espacio Aéreo - SINEA, de acuerdo a lo establecido en el Plan maestro de la gestión del tránsito aéreo - ATM y de la Seguridad Operacional.</t>
  </si>
  <si>
    <t xml:space="preserve">Parametrizar, configurar y puesta en servicio de las distintas funcionalidades técnicas y operacionales requeridas para la actualización y/o renovación de los sistemas de comunicaciones fijas y aeronauticas.                         </t>
  </si>
  <si>
    <t xml:space="preserve">Porcentaje ponderado de la implementación. </t>
  </si>
  <si>
    <t xml:space="preserve">1.  Implementar los nuevos sistemas CNS-MET- ENE en las diferentes estaciones aeronáuticas y aeropuertos a nivel nacional. </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</si>
  <si>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</si>
  <si>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t>
  </si>
  <si>
    <t xml:space="preserve"> Rol del Proveedor ATS consolidado y optimizado</t>
  </si>
  <si>
    <t xml:space="preserve">Numero de actividades realizadas / número de documentos actualizados e implementados  </t>
  </si>
  <si>
    <t>Gestionar el equilibrio entre demanda y capacidad aportando a la renovación del concepto operacional ATM</t>
  </si>
  <si>
    <t>CONCEPTO OPERACIONAL ACTUALIZADO</t>
  </si>
  <si>
    <t>% actividades ejecutadas/%actividades programadas</t>
  </si>
  <si>
    <t>Proveer el servicio de informacion aeronautica bajo una estructura orientada hacia el usuario, para el desarrollo del Sistema Nacional del Espacio Aéreo - SINEA.</t>
  </si>
  <si>
    <t>SERVICIO AIM FORTALECIDO</t>
  </si>
  <si>
    <t>Actividades programadas / ejecutadas</t>
  </si>
  <si>
    <t>Alcanzar la capacidad de adaptación y flexibilidad de las operaciones aéreas en los aeropuertos y el Sistema Nacional del Espacio Aéreo.</t>
  </si>
  <si>
    <t xml:space="preserve">Diseñar procedimientos de vuelo que permitan el acceso a aeropuertos regionales </t>
  </si>
  <si>
    <t>Fortalecer la  accesibilidad a los aeropuertos</t>
  </si>
  <si>
    <t>Accesibilidad fortalecida</t>
  </si>
  <si>
    <t>Lograr la capacidad de adaptación y flexibilidad en los aeropuertos del sistema nacional del espacio aéreo de acuerdo a las necesidades que se tienen priorizadas por la operación y los usuarios.</t>
  </si>
  <si>
    <t>Plantear y gestionar proyectos que permitan mejorar la adaptación y flexibilidad en los aeropuertos del sistema nacional del espacio aéreo</t>
  </si>
  <si>
    <t xml:space="preserve">AVANCE PROYECTOS DE AUTOMATIZACIÓN Y FLEXIBILIDAD. </t>
  </si>
  <si>
    <t>Porcentaje ponderado  de proyectos de  adaptación  y flexibilidad.</t>
  </si>
  <si>
    <t>1. Fortalecer los sistemas de Ciberseguridad de la Red ATN.</t>
  </si>
  <si>
    <t>2. Planificar  y desarrolllar proyectos de sistemas de vigilancia PSR/MSSR/ADSB</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</si>
  <si>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</si>
  <si>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</si>
  <si>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Planificacion realizada</t>
  </si>
  <si>
    <t>Porcentaje ponderado de proyectos planificados</t>
  </si>
  <si>
    <t>OFICINA DE GESTIÓN 
DE PROYECTOS</t>
  </si>
  <si>
    <t>Desarrollar la Infraestructura Logística Especializada (ILES) Aeroportuarias efecientes integradas a los otros modos de transporte</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</si>
  <si>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</si>
  <si>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</si>
  <si>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Realizar el mantenimiento de la infraestructura Aeroportuaria lado aire con vocación al operador aéreo</t>
  </si>
  <si>
    <t>Aeropuertos con mantenimiento</t>
  </si>
  <si>
    <t>Aeropuertos mantenidos</t>
  </si>
  <si>
    <t>Identificar las necesidades para el cumplimiento a norma de la Resolución 2491 de 2022, sobre infraestructura accesible e incluyente.</t>
  </si>
  <si>
    <t>Promover las inversiones de desarrollo de la infraestructura aeroportuaria de los aeropuertos de propiedad de las entidades territoriales para buscar la interconectividad de las regiones para alcanzar la paz total.</t>
  </si>
  <si>
    <t>La Aerocivil pretende avanzar hacia una conectividad de todos los municipios, se intervendrá la red de aeródromos con principios de equidad, cobertura y accesibilidad a los nodos principales de oferta de salud, educación y empleo y se priorizará las intervenciones en las zonas con menor conectividad y mayores dificultades de acceso a bienes y servicios</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</si>
  <si>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</si>
  <si>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</si>
  <si>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SECRETARIA DE SERVICIOS AEROPORTUARIOS
DIRECCIÓN DE CONCESIONES AEROPORTUARIAS</t>
  </si>
  <si>
    <t>Realizar seguimiento a las inversiones que ejecuten los municipios beneficiarios del 20% de la contraprestación aeroportuaria.</t>
  </si>
  <si>
    <t>Monitorear la correcta inversión de los recursos girados a los municipios donde se ubican los aeropuertos concesionados y que son  beneficiados de la contraprestación aeroportuaria.</t>
  </si>
  <si>
    <t>Seguimiento realizado</t>
  </si>
  <si>
    <t xml:space="preserve">CUATRIENIO 2022 - 2026 </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</si>
  <si>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</si>
  <si>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</si>
  <si>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</si>
  <si>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Implementar el suministro de energias renovables, iniciando  con un proyecto piloto que involucra los aeropuertos de Leticia y Armenia y las estaciones aeronáuticas de Araracuara y CGAC Barranquilla.</t>
  </si>
  <si>
    <t>Actividades  programadas / actividades ejecutadas  * 100 %</t>
  </si>
  <si>
    <t>DTANA -  GRUPO DE  ENERGIA</t>
  </si>
  <si>
    <t>LUZ MELBA CASTAÑEDA LIZARAZO - JOHANNA CÁRDENAS CÁRDENAS</t>
  </si>
  <si>
    <t>Implementar proyectos de transición de movilidad eléctrica  garantizando la migración del 30% de los vehículos de servicios en tierra en 4 Aeropuertos.</t>
  </si>
  <si>
    <t>DIRECCION DE OPERACIÓN AEROPORTUARIA</t>
  </si>
  <si>
    <t xml:space="preserve">Obtener certificaciones de reduccion de huella de carbono en 4 Aeropuertos </t>
  </si>
  <si>
    <t xml:space="preserve">Implementar un plan de compensación y elevar el nivel de  la certificación de huella de carbono de los 6 aeropuertos certificados en verificacion de huella de carbono. </t>
  </si>
  <si>
    <t xml:space="preserve">Implementar el Plan de Acción de la hoja de ruta de eficiencia energética y mitigación de emisiones en el modo aéreo.                                                                                                                                                                                                                                                                                                                                                                                                                                                                                                                                               </t>
  </si>
  <si>
    <t>Establecer la hoja de ruta de eficiencia energética y mitigación de emisiones en el modo aéreo.
Compromiso Conpes 4075 de 2022</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</si>
  <si>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</si>
  <si>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</si>
  <si>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Planear e implementar las mejoras en los procedimientos  aplicando el concepto CDO(Operaciones de descenso continuo)  para lograr un manejo eficiente de las rutas de tránsito aéreo, buscando la optimizacion  de los trayectos y la eficiencia energetica.</t>
  </si>
  <si>
    <t xml:space="preserve">Implementación proedimientos PBN </t>
  </si>
  <si>
    <t xml:space="preserve">SECRETARÍA DE SERVICIOS A LA NAVEGACIÓN AÉREA </t>
  </si>
  <si>
    <t xml:space="preserve">DIRECCIÓN DE NAVEGACIÓN AÉREA </t>
  </si>
  <si>
    <t>DIRECCIÓN DE OPERACIONES AEROPORTUARIAS</t>
  </si>
  <si>
    <t xml:space="preserve">DIRECCION DE TRANSPORTE AÉREO Y ASUNTOS AEROCOMERCIALES-OFICINA DE ANALÍTICA  </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</si>
  <si>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</si>
  <si>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</si>
  <si>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 xml:space="preserve">Plan Nacional de Operaciones de Busqueda y salvamento SAR (POSAR) Actualizado e implementado al 100%
</t>
  </si>
  <si>
    <t xml:space="preserve">Diez (10) Acuerdos y/o Convenios SAR iniciados  </t>
  </si>
  <si>
    <t>No de Acuerdos y/o convenios SAR en ejecución / No de Acuerdos y/o convenios SAR programados</t>
  </si>
  <si>
    <t>DIRECCIÓN DE OPERACIONES NAVEGACIÓN AÉREA - DONA</t>
  </si>
  <si>
    <t>Implementar acciones preventivas de servicios aeroportuarios para la implementación  de los Planes de Gestión de Riesgo de Desastres</t>
  </si>
  <si>
    <t xml:space="preserve">Implementacion de actividades de control fauna. Operaciones, conocimiento del riesgo y ambientales establecidas en los PGRD </t>
  </si>
  <si>
    <t xml:space="preserve">Implementar acciones preventivas de mantenimiento de infraestructura aeroportuaria. </t>
  </si>
  <si>
    <t xml:space="preserve">Implementacion de actividades de mantenimiento y adecuación de infraestructura para mitigar riesgos y amenazas de acuerdo con lo formulado en los PGRD </t>
  </si>
  <si>
    <t xml:space="preserve">DIRECCIÓN DE INFRAESTRUCUTRA Y AYUDAS AEROPORTUARIAS </t>
  </si>
  <si>
    <t xml:space="preserve">Promover la integración territorial desde el componente social, convirtiendo los aeropuertos en ejes de participación y desarrollo comunitario e interinstitucional. </t>
  </si>
  <si>
    <t>Protocolizar el Plan de Gestion Social dentro de las políticas y objetivos institucionales</t>
  </si>
  <si>
    <t xml:space="preserve">Realizar la revisión y actualización del plan de gestión social. </t>
  </si>
  <si>
    <t>Promover los 5 pilares del Plan de Gestión Social integrando las comunidades e instituciones en las actividades desarrollas en los aeropuertos</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</si>
  <si>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</si>
  <si>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</si>
  <si>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</si>
  <si>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</si>
  <si>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SECRETARIO DE AUTORIDAD AERONÁUTICA</t>
  </si>
  <si>
    <t>LUZ MELBA CASTAÑEDA LIZARAZO - ANDRÉS MAURICIO GONZÁLEZ CHAVEZ</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</si>
  <si>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</si>
  <si>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</si>
  <si>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DIRECCIÓN DE AUTORIDAD A LOS SERVICIOS AÉREOS (AERONAVEGABILIDAD)</t>
  </si>
  <si>
    <t>GRUPO CERTIFIACION DE PROVEDORES</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</si>
  <si>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</si>
  <si>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</si>
  <si>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</si>
  <si>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Activades ejecutadas / Actividades programadas x 100</t>
  </si>
  <si>
    <t>GRUPO DE CERTIFICACIÓN DE PRODUCTOS AERONÁUTICOS</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</si>
  <si>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</si>
  <si>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</si>
  <si>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Actividades ejecutadas / actividades programadas x100</t>
  </si>
  <si>
    <t>GRUPO DE CERTIFICACIÓN DE PRODUCTOS AERONÁUTICOS - SECRETARÍA CENTRO DE ESTUDSIOS AERONÁUTICOS</t>
  </si>
  <si>
    <t xml:space="preserve">
Fortalecer la capacidad del Estado en materia de vigilancia de la seguridad operacional y de la seguridad de la aviación civil, para acompañar al crecimiento del sector aeronáutico.</t>
  </si>
  <si>
    <t>Autoevaluación de elementos críticos de Seguridad Operacional (safety)</t>
  </si>
  <si>
    <t># PQs satisfactorias / # total de PQs</t>
  </si>
  <si>
    <t>SECRETARIO (A) DE AUTORIDAD AERONAUTICA - SAA</t>
  </si>
  <si>
    <t xml:space="preserve"> GRUPO DE PLANIFICACION AUTORIDAD </t>
  </si>
  <si>
    <t>LUZ MELBA CASTAÑEDA LIZARAZO - DIANA PATRICIA MATIZ SEGURA</t>
  </si>
  <si>
    <t>Alcanzar el 95% de actividades completadas de los CAP (Corrective Action Plan) de USOAP en las áreas LEG, PEL, OPS, AIR, ANS y AGA</t>
  </si>
  <si>
    <t>Alcanzar el 70% en una autoevaluación de actividades completadas de los CAP (Corrective Action Plan) de USOAP en las áreas LEG, PEL, OPS, AIR, ANS y AGA</t>
  </si>
  <si>
    <t>Autoevaluación de CAPs (de Safety)</t>
  </si>
  <si>
    <t># Planes de acción avanzados / # total de CAPs</t>
  </si>
  <si>
    <t>Alcanzar el 80 % de Implementación Efectiva de los Elementos Críticos referidos a la Seguridad de la Aviación Civil</t>
  </si>
  <si>
    <t>Autoevaluación de elementos críticos de Seguridad de la aviación civil (security)</t>
  </si>
  <si>
    <t>Alcanzar el 95% de actividades completadas de los CAP (Corrective Action Plan) de USAP</t>
  </si>
  <si>
    <t>Alcanzar el 80% en una autoevaluación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</si>
  <si>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</si>
  <si>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</si>
  <si>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Participar en el 90% de actividades presenciales o virtuales que se desarrollen por/para el SRVSOP</t>
  </si>
  <si>
    <t>Participar en el 90% de actividades presenciales o virtuales programadas anualmente, que se desarrollen por/para el SRVSOP</t>
  </si>
  <si>
    <t>Participación en actividades SRVSOP</t>
  </si>
  <si>
    <t># actividades en las que se participa / # actividades a las que la autoridad es invitada</t>
  </si>
  <si>
    <t>Participar en el 90% de actividades presenciales o virtuales que se desarrollen por/para el AVSEC-FAL</t>
  </si>
  <si>
    <t>Participar en el 90% de actividades presenciales o virtuales programadas anualmente,que se desarrollen por/para el AVSEC-FAL</t>
  </si>
  <si>
    <t>Participación en actividades AVSEC/FAL</t>
  </si>
  <si>
    <t>1. Asistencia a eventos programados en el marco de AVSEC/FAL</t>
  </si>
  <si>
    <t>Implementar el Programa Estatal para la gestión de la autoridad en seguridad operacional – PEGASO alineado con el Anexo 19 de la OACI.</t>
  </si>
  <si>
    <t>Implementación del SSP</t>
  </si>
  <si>
    <t># PQs en estado "Presente y Efectivo" / # total de PQs</t>
  </si>
  <si>
    <t>1. Autoevaluación de PQs relativas al SSP</t>
  </si>
  <si>
    <t>Secretaria de Autoridad Aeronautica</t>
  </si>
  <si>
    <t>Alcanzar el 80% del cierre de los faltantes, provenientes del GAP Analysis del SSP</t>
  </si>
  <si>
    <t>Alcanzar el 45%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</si>
  <si>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</si>
  <si>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</si>
  <si>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</si>
  <si>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</si>
  <si>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Estándares para SMS</t>
  </si>
  <si>
    <t>% de avance de los estándares</t>
  </si>
  <si>
    <t>Estandares VBR</t>
  </si>
  <si>
    <t>Desarrollar y poner en marcha el Plan Nacional de Seguridad de la Aviación Civil alineado con el Plan Global de Seguridad de la Aviación Civil (GASeP) promulgado por la OACI.</t>
  </si>
  <si>
    <t>Formular el Plan Nacional de Seguridad de la Aviación Civil</t>
  </si>
  <si>
    <t>Formular el 70% del Plan Nacional de Seguridad de la Aviación Civil a través de un documento</t>
  </si>
  <si>
    <t>Documento Plan</t>
  </si>
  <si>
    <t>Documento</t>
  </si>
  <si>
    <t>DIRECCION DE AUTORIDAD DE LA SEGURIDAD DE AVIACION CIVIL</t>
  </si>
  <si>
    <t xml:space="preserve">Implementar el 50% el Plan Nacional de Seguridad de la Aviación Civil </t>
  </si>
  <si>
    <t>Avance Plan</t>
  </si>
  <si>
    <t># actividades implementadas (o avanzadas) / total de actidades planeadas en el cuatrenio</t>
  </si>
  <si>
    <t xml:space="preserve">SECRETARÍADE SERVICIOS AEROPORTUARIOS </t>
  </si>
  <si>
    <t xml:space="preserve">Grupo de Gestión de Sistemas SMS/SeMS Aeroportuario </t>
  </si>
  <si>
    <t>(Actividades ejecutadas / Actividades programadas)*100</t>
  </si>
  <si>
    <t xml:space="preserve">Grupo  Sistemas SMS/SeMS Secretaría de Servicios a la Navegación Aérea </t>
  </si>
  <si>
    <t>1. Gestión de riesgos de seguridad operacional</t>
  </si>
  <si>
    <t>3. Promoción de la seguridad operacional</t>
  </si>
  <si>
    <t xml:space="preserve">Actualizar y fortalecer el registro aeronáutico en cumplimiento de los anexos de la OACI. </t>
  </si>
  <si>
    <t>Depurar y actualizar en el 100%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</si>
  <si>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</si>
  <si>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</si>
  <si>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 xml:space="preserve">SECRETARIO (A) DE AUTORIDAD AERONAUTICA </t>
  </si>
  <si>
    <t>SECRETARIA DE TECNOLOGIAS DE LA IN FORMACIÓN - DIRECCION DE LA INFORMACIÓN Y SISTEMAS DE TI -GRUPO REGISTRO AERONÁUTICO</t>
  </si>
  <si>
    <t>Evaluar la viabilidad de cancelación del 100% de matrículas inscritas en el Registro Aeronáutico Nacional en condición de inactividad mayor a tres (3) años.</t>
  </si>
  <si>
    <t>Matriculas de aeronaves inmersas en causal de cancelación</t>
  </si>
  <si>
    <t>Número de matriculas evaluadas /Número matrículas programadas para revisión</t>
  </si>
  <si>
    <t>1. Determinar las matrículas a evaluar, inscritas  en el Registro Aeronáutico Nacional en condición de inactividad mayor a tres (3) años.</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</si>
  <si>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</si>
  <si>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</si>
  <si>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</si>
  <si>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</si>
  <si>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Mejorar los niveles de seguridad operacional a través de la investigación de accidentes.</t>
  </si>
  <si>
    <t>Realizar en menos de 365 días, en promedio, la  investigación de accidentes e incidentes graves.</t>
  </si>
  <si>
    <t>Porcentaje de recomendaciones gestionadas</t>
  </si>
  <si>
    <t>No. Recomendaciones gestionadas x 100/
No. Recomendaciones totales</t>
  </si>
  <si>
    <t>DIRECCIÓN TECNICA DE INVESTIGACIÓN DE ACCIDENTES</t>
  </si>
  <si>
    <t>DIRECTOR TECNICO DE INVESTIGACIÓN DE ACCIDENTES</t>
  </si>
  <si>
    <t>Número de investigaciones de incidentes finalizadas x 100 / Número de incidentes ocurridos.</t>
  </si>
  <si>
    <t>Promover la cultura de seguridad operacional y comunicar sobre investigación de accidentes</t>
  </si>
  <si>
    <t>Realizar el 100% de eventos y actividades programados, de promoción de seguridad operacional de manera virtual o presencial , en diferentes regiones del país</t>
  </si>
  <si>
    <t>Porcentaje de actividades de promoción de seguridad operacional efectuadas</t>
  </si>
  <si>
    <t>Número de actividades realizadas x 100/
Número de actividades planeadas</t>
  </si>
  <si>
    <r>
      <rPr>
        <b/>
        <sz val="12"/>
        <color theme="1" tint="0.34998626667073579"/>
        <rFont val="Arial Narrow"/>
        <family val="2"/>
      </rPr>
      <t xml:space="preserve">
8. DESARROLLO DEL TALENTO HUMANO DEL SECTOR 
</t>
    </r>
    <r>
      <rPr>
        <sz val="12"/>
        <color theme="1" tint="0.34998626667073579"/>
        <rFont val="Arial Narrow"/>
        <family val="2"/>
      </rPr>
      <t xml:space="preserve">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t>
    </r>
  </si>
  <si>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</si>
  <si>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</si>
  <si>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</si>
  <si>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Ejecución Plan Institucional de Capacitación - PIC 2023</t>
  </si>
  <si>
    <t>Plan Institucional de Capacitación - PIC 2023 formulado, aprobado y publicado</t>
  </si>
  <si>
    <t>1. Formulación, aprobación y publicación del Plan Institucional de Capacitación - PIC 2023.</t>
  </si>
  <si>
    <t>SECRETARIA GENERAL</t>
  </si>
  <si>
    <t>DIRECCIÓN DE GESTIÓN HUMANA</t>
  </si>
  <si>
    <t>PATRICIA CÁRDENAS ATEHORTÚA. -  SINDY PATRICIA SIERRA ARIZA</t>
  </si>
  <si>
    <t>Una (1) campaña de comunicación trimestral</t>
  </si>
  <si>
    <t>2. Promover mediante campañas de comunicación la participación de los servidores en las actividades académicas del PIC 2023.</t>
  </si>
  <si>
    <t>Porcentaje (%) de avance en el cumplimiento del Plan Institucional de Capacitación - PIC en el periodo</t>
  </si>
  <si>
    <t>3. Ejecución del Plan Institucional de Capacitación - PIC 2023.</t>
  </si>
  <si>
    <t>Informe de resultados encuesta de evaluación de impacto PIC - 2023</t>
  </si>
  <si>
    <t>4. Evaluar el Plan Institucional de Capacitación en términos de su impacto en la Entidad y en los participantes de las actividades académicas del PIC</t>
  </si>
  <si>
    <t>Matriz DNAO PIC 2024 V1</t>
  </si>
  <si>
    <t>5. Diagnóstico de Necesidades de Aprendizaje Organizacional - DNAO PIC 2024 V1.</t>
  </si>
  <si>
    <t>Desarrollar una oferta académica pertinente para el sector, que responda a lo establecido en los Marcos de Cualificaciónpara el sector del transporte modo aéreo</t>
  </si>
  <si>
    <t>Actualizar y desarrollar la oferta académica, con base en los productos del proyecto de investigación del Marco Nacional de Cualificaciones del Sector de Aviación Civil</t>
  </si>
  <si>
    <t>Ejecución Oferta Académica 2023</t>
  </si>
  <si>
    <t>Oferta Académica desarrollada</t>
  </si>
  <si>
    <t>1. Elaboración de la programación académica.</t>
  </si>
  <si>
    <t>SECRETARÍA CENTRO DE ESTUDIOS AERONÁUTICOS CEA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</si>
  <si>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</si>
  <si>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</si>
  <si>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</si>
  <si>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</si>
  <si>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Diseñar la plataforma del sistema especializado</t>
  </si>
  <si>
    <t>Diseño de la plataforma</t>
  </si>
  <si>
    <t>Plataforma diseñada</t>
  </si>
  <si>
    <t>1. Realizar el diseño de la plataforma del sistema especializado</t>
  </si>
  <si>
    <t>Realizar un analisis de la movilidad laboral del personal aeronautico</t>
  </si>
  <si>
    <t>Analisis realizado</t>
  </si>
  <si>
    <t>2. Formular un documento de diagnostico que evidencie la movilidad laboral del personal aeronautico.</t>
  </si>
  <si>
    <t>Fortalecer la infraestructura, equipamiento tecnológico del CEA necesario para atender la demanda a nivel nacional.</t>
  </si>
  <si>
    <t xml:space="preserve"> Gestionar la propuesta de estudios y diseño de  los proyectos para el fortalecimiento de la infraestructura, equipamiento tecnológico del CEA necesario para atender la demanda a nivel nacional</t>
  </si>
  <si>
    <t>Avance en la ejecución  Proyecto  para el fortalecimiento de la infraestructura</t>
  </si>
  <si>
    <t>Porcentaje (%) de avance en la propuesta de estudios y diseño del proyecto</t>
  </si>
  <si>
    <t>1. Realizar estudios y diseño del proyecto de construcción y equipamiento del edificio CEA</t>
  </si>
  <si>
    <t>2 Realizar estudios y diseño para la construcción y equipamiento del Centro de Entrenamiento de Bomberos Aeronáuticos.</t>
  </si>
  <si>
    <t>3 Realizar estudios y diseño de implementación y desarrollo de infraestructura física y tecnologica en los territorios de la Colombia profunda.</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</si>
  <si>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</si>
  <si>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</si>
  <si>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Fortalecer el grupo Gina para que atienda las diferentes líneas y promover el trabajo interdisciplinario e interinstitucional para brindar soluciones prácticas en materia de seguridad operacional, aviación civil, sostenibilidad ambiental y económica, a las problemáticas operacionales de la Aerocivil y del  sector transporte modo aéreo en cumplimiento de los planes y programas generados por la entidad, tales  como: PNACOL, Plan de seguridad operacional (PCSO y Plan AVSEC), programas como PEGASO y AVSEC, entre otros, para ofrecer alternativas de alto impacto al sector aeronáutico.</t>
  </si>
  <si>
    <r>
      <t>Avance en la ejecución Proyecto para el</t>
    </r>
    <r>
      <rPr>
        <strike/>
        <sz val="12"/>
        <color theme="1" tint="0.34998626667073579"/>
        <rFont val="Arial Narrow"/>
        <family val="2"/>
      </rPr>
      <t xml:space="preserve"> </t>
    </r>
    <r>
      <rPr>
        <sz val="12"/>
        <color theme="1" tint="0.34998626667073579"/>
        <rFont val="Arial Narrow"/>
        <family val="2"/>
      </rPr>
      <t>fortalecimiento de la infraestructura que fortalezca el grupo Gina.</t>
    </r>
  </si>
  <si>
    <t>Porcentaje de avance formulación de proyecto sobre Equidad de género Aerocivil</t>
  </si>
  <si>
    <t>1. Formular un proyecto sobre Equidad de género Aerocivil</t>
  </si>
  <si>
    <t>Porcentaje de Avance ejecución proyecto sobre Equidad de género Aerocivil</t>
  </si>
  <si>
    <t>2. Continuar en el proyecto Globe para promover ciencia, tecnología y matemáticas (STEM); y actualizar la línea de investigación protección al medio ambiente  por sostenibilidad ambiental, enfatizando en temas medioambientales</t>
  </si>
  <si>
    <t>Porcentaje de Avance definición de lineamientos de la propiedad intelectual en el CEA</t>
  </si>
  <si>
    <t>3. Participar en escenarios de desarrollo y/o investigación de tematicas aeronáuticas y espaciales</t>
  </si>
  <si>
    <t xml:space="preserve"> Cantidad de espacios de participación institucionales en temas espaciales concretados</t>
  </si>
  <si>
    <t>4. Definir los lineamientos de la propiedad intelectual en el CEA y capacitar a la comunidad académica en temas de propiedad intelectual</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</si>
  <si>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</si>
  <si>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</si>
  <si>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Realizar el estudio de prefactibilidad del proyecto del Centro de Pensamiento (Centro de Investigación y Observatorio de Transporte Aéreo) , en el marco de las directrices institucionales y de las necesidades del sector transporte modo aéreo</t>
  </si>
  <si>
    <t>Estudio de prefactibilidad</t>
  </si>
  <si>
    <t>Un estudio de prefactibilidad del Centro de Pensamiento</t>
  </si>
  <si>
    <t>1. Realizar el estudio de prefactibilidad del proyecto del Centro de Pensamiento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</si>
  <si>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</si>
  <si>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</si>
  <si>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 xml:space="preserve"> Ampliar y actualizar el modelo de aseguramiento de la calidad en los servicios educativos que ofrece el CEA </t>
  </si>
  <si>
    <t>Mejoramiento del Modelo de Aseguramiento de Calidad para los procesos académicos del CEA</t>
  </si>
  <si>
    <t>Un documento actualizado de Aseguramiento de la Calidad</t>
  </si>
  <si>
    <t>1. Actualizar el modelo de aseguramiento de la calidad</t>
  </si>
  <si>
    <t>Un Modelo de aseguramiento aprobado</t>
  </si>
  <si>
    <t xml:space="preserve">2. Aprobar el modelo de aseguramiento de la calidad por parte de las instancias competentes </t>
  </si>
  <si>
    <t>Número de estrategias diseñadas / Número de estrategias planteadas</t>
  </si>
  <si>
    <t xml:space="preserve">3. Diseñar estrategias para fortalecer la cultura de la calidad en la educación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</si>
  <si>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</si>
  <si>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</si>
  <si>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Actualización de la Oferta Académica</t>
  </si>
  <si>
    <t>25% de la Oferta Académica Actualizada</t>
  </si>
  <si>
    <t>1.  fortalecer las unidades de instrucción / gestión aeronáutica (OJT), desarrollo de actividades académicas, entre otras</t>
  </si>
  <si>
    <t>2. Actualizar el diseño de la oferta académica  de acuerdo a la normatividad vigente haciéndolo extensivo a los territorios</t>
  </si>
  <si>
    <t xml:space="preserve">3. Facilitar la homologación en el marco de la flexibilidad curricular que se fundamenta en la estandarización de los programas de educación continua. </t>
  </si>
  <si>
    <t>Diseñar nuevas ofertas de educación formal de acuerdo a los roles misionales de la Entidad con enfoque nacional e internacional.</t>
  </si>
  <si>
    <t xml:space="preserve">  Crear programas académicos de educación formal de acuerdo con los roles misionales de la entidad   con enfoque nacional e internacional. </t>
  </si>
  <si>
    <t>Diseño del Programa de Tenología en Meteorología</t>
  </si>
  <si>
    <t>Un programa diseñado</t>
  </si>
  <si>
    <t>1.Diseñar el programa de Tecnologia en Gestión de Información Meteorologia</t>
  </si>
  <si>
    <t>Diseño del Programa Profesional en Administración Aeroportuaria</t>
  </si>
  <si>
    <t>2. Diseñar el programa profesional de Administración aeroportuaria</t>
  </si>
  <si>
    <t>Diseño del Programa de Tenología en Electrónica Aeronáutica</t>
  </si>
  <si>
    <t>3. Diseñar el programa Tecnologia  en Electronica Aeronáutica</t>
  </si>
  <si>
    <t>Proceso de homologación IES</t>
  </si>
  <si>
    <t>Número de personas en proceso de homologación sobre número de personas a homologar</t>
  </si>
  <si>
    <t>4. Facilitar la homologación en el marco de la flexibilidad curricular que se fundamenta en la estandarización de los programas de educación superior.</t>
  </si>
  <si>
    <t>Generar mecanismos de articulación de la educación media en en regiones para atender las necesidades de formación y capacitación en los territorios.</t>
  </si>
  <si>
    <t>Establecer los mecanismos para la articulación de la educación media en estrategia multicapas (ciclos propedéuticos) en las regionales con el CEA atendiendo las realidades de los territorios.</t>
  </si>
  <si>
    <t>Actualización Normatividad Vigente</t>
  </si>
  <si>
    <t>Un Documento generado</t>
  </si>
  <si>
    <t>1. Revisar la normatividad vigente en diferentes dimensiones del CEA</t>
  </si>
  <si>
    <t>Población Objetivo</t>
  </si>
  <si>
    <t>Un Documento generado sobre la población objetivo</t>
  </si>
  <si>
    <t xml:space="preserve">2. Establecer la población objetivo priorizando los territorios a impactar </t>
  </si>
  <si>
    <t>Proyecto Piloto</t>
  </si>
  <si>
    <t>Un Proyecto piloto formulado</t>
  </si>
  <si>
    <t>3. Iniciar proyecto piloto</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</si>
  <si>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</si>
  <si>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</si>
  <si>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 xml:space="preserve"> Establecer las acciones para articular los resultados de las cualificaciones obtenidas para la aviación civil con los demás componentes del sistema nacional de cualificaciones (SNC) (gestión del conocimiento)</t>
  </si>
  <si>
    <t>Divulgación y promoción del catalogo de cualificaciones</t>
  </si>
  <si>
    <t>Numero de actividades de socializacion del catalogo realizadas sobre las programadas</t>
  </si>
  <si>
    <t xml:space="preserve">1. Difundir y promover la apropiación del catálogo en IES e IETDH para que se actualicen o diseñen programas basados en Cualificaciones 
</t>
  </si>
  <si>
    <t>Documento actualizado de estudio de brechas</t>
  </si>
  <si>
    <t>Un Documento de estudio de brechas</t>
  </si>
  <si>
    <t xml:space="preserve">2. Actualizar el estudio de brechas de capital humano para determinar las ocupaciones emergentes y gestionar la actualización de la CUOC 
</t>
  </si>
  <si>
    <t>Convenios y/o Memorandos de Entendimientos (MOU)</t>
  </si>
  <si>
    <t>Minimo 2 convenios o MOU suscritos</t>
  </si>
  <si>
    <t xml:space="preserve">3. Establecer convenios y/o MOU con el MEN, SENA, Mintrabajo y DANE para garantizar su participación y contar con la metodología para llevar a cabo las diferentes acciones.
</t>
  </si>
  <si>
    <t>Participación de Aerocivil en la red de Alianza Pacífico</t>
  </si>
  <si>
    <t>Participación en mínimo 3 eventos de la red de Alianza Pacífico</t>
  </si>
  <si>
    <t>4. Gestionar la participación de la Aerocivil en la red de Alianza Pacífico (Perú, Chile y México) para promover la movilidad educativa y laboral que se basa en Cualificaciones.</t>
  </si>
  <si>
    <t>Desarrollar estrategias de inclusión en condiciones de equidad en la comunidad académica de la SCEA.</t>
  </si>
  <si>
    <t xml:space="preserve">Implementar estrategias para lograr un CEA inclusivo, en condiciones de igualdad en ambientes que favorezcan la integración y el respeto por la condición humana. </t>
  </si>
  <si>
    <t>Informe semestral de actividades</t>
  </si>
  <si>
    <t>1 Informe semestral de actividades</t>
  </si>
  <si>
    <t>1. Dar continuidad al Plan Ruta de Implementación de la Política de Inclusión 2022-2023.</t>
  </si>
  <si>
    <t>Estrategias diseñadas</t>
  </si>
  <si>
    <t>Mínimo 4 estrategias diseñadas</t>
  </si>
  <si>
    <t xml:space="preserve">2. Diseñar estrategias para fortalecer  integralmente la convivencia para la paz al interior de la comunidad académica. </t>
  </si>
  <si>
    <t>Política Institucional para la inclusión</t>
  </si>
  <si>
    <t xml:space="preserve"> Una Política Institucional para la inclusión aprobada</t>
  </si>
  <si>
    <t>3. Establecer una política institucional LGBTI Q+ , acompañada de un componente pedagógico dirigido a la Comunidad Académica del CEA, en coordinación con la Dirección de Gestión Humana.</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</si>
  <si>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</si>
  <si>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</si>
  <si>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Contar con Investigadores, y/o profesores (PhD, Magister) que generen productos de investigación, innovación y gestión del conocimiento</t>
  </si>
  <si>
    <t>Fortalecimiento de la Planta Docente y de Investigación</t>
  </si>
  <si>
    <t>Docentes e Investigadores beneficiados</t>
  </si>
  <si>
    <t>1. Gestionar ante el MEN y otras entidades competentes recursos para fortalecer la Planta de Docentes e Investigadores del CEA.</t>
  </si>
  <si>
    <t>Número de profesores vinculados a proyectos de investigación sobre Número total de profesores con perfil de investigador</t>
  </si>
  <si>
    <t>2. Consolidar un grupo de profesores para generar producción intelectual y actividad de investigación</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</si>
  <si>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</si>
  <si>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</si>
  <si>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Propuesta de convenios de cooperación</t>
  </si>
  <si>
    <t>Una propuesta de convenio presentada</t>
  </si>
  <si>
    <t xml:space="preserve">1. Presentar la propuesta de las organizacioneso instituciones con las que se planea adelantar convenios de cooperación.
</t>
  </si>
  <si>
    <t>Convenios aprobados y firmados</t>
  </si>
  <si>
    <t>Convenios aprobados y firmados /Convenios propuestos</t>
  </si>
  <si>
    <t>2. Adelantar las gestiones necesarias para la firma de los convenios de cooperación aprobados</t>
  </si>
  <si>
    <t>Plan de actividades</t>
  </si>
  <si>
    <t>Un Plan de actividades elaborado</t>
  </si>
  <si>
    <t>3. Elaboración del plan de actividades a realizar a través de los convenios de cooperación</t>
  </si>
  <si>
    <t>Informe de Evaluación</t>
  </si>
  <si>
    <t>Un Informe de Evaluación presentado</t>
  </si>
  <si>
    <t>4.  Evaluar la pertinencia de los convenios de cooperación y las actividades asociadas a los mismos</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</si>
  <si>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</si>
  <si>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</si>
  <si>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</si>
  <si>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</si>
  <si>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 xml:space="preserve">
Implementación del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</si>
  <si>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</si>
  <si>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</si>
  <si>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</si>
  <si>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No. de empleos provistos /
 No. empleos de la planta legal</t>
  </si>
  <si>
    <t>2. Realizar la provisión de la planta autorizada de acuerdo con el Decreto 1294 de 2021 en un 75%.</t>
  </si>
  <si>
    <t>Documento estudio - plan piloto</t>
  </si>
  <si>
    <t>3. Efectuar un estudio para identificar los empleos suceptibles a proveer con personas en situación de discapacidad.</t>
  </si>
  <si>
    <t>Proyecto de acuerdo para la ejecución del Concurso de Méritos</t>
  </si>
  <si>
    <t>4. Dar continuidad a la fase de planeación del Concurso de Méritos para proveer los empleos en vacancia definitiva pertenecientes a la planta de personal de la Aeronáutica Civil.</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</si>
  <si>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</si>
  <si>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</si>
  <si>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Implementar la estrategia de gestión para el cambio y la transformación cultural de la Entidad, en sus ejes de identidad institucional, gestión del cambio y creación de valor público (valores servicio público)</t>
  </si>
  <si>
    <t>Implementación de la estrategia de gestión para el cambio</t>
  </si>
  <si>
    <t>Actividades ejecutadas / Actividades Programadas * 100</t>
  </si>
  <si>
    <t>1. Continuar con la ejecución de las actividades de gestión para el cambio correspondientes a la intervención en los 3 ejes: identidad institucional, gestión del cambio y creación de valor público (valores servicio público).</t>
  </si>
  <si>
    <t>2. Desarrollar una estrategia de endomarketing para apoyar el proceso de gestión para el cambio y la transformación cultural de la Entidad</t>
  </si>
  <si>
    <t>Informe de resultados encuesta de medición de impacto acciones 2023 gestión del cambio y la transformación institucional</t>
  </si>
  <si>
    <t xml:space="preserve">3. Aplicar una encuesta para medir el impacto de las acciones correspondientes a la intervención en los tres ejes. </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</si>
  <si>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</si>
  <si>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</si>
  <si>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</si>
  <si>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Implementación de la estrategia de gestion para el cambio</t>
  </si>
  <si>
    <t xml:space="preserve">DIRECCIÓN DE GESTIÓN HUMANA Y SECRETARÍA CENTRO DE ESTUDIOS AERONÁUTICOS
</t>
  </si>
  <si>
    <t>Cantidad de eventos de transferencia de conocimiento ejecutadas / Total de actividades de transferencia programadas 2023.</t>
  </si>
  <si>
    <t xml:space="preserve">Actividades de acercamiento y sensibilización realizadas / Actividades de acercamiento y sensibilización programadas </t>
  </si>
  <si>
    <t xml:space="preserve">3. Dar continuidad a la fase 2 del programa de relevo generacional de la entidad en lo referente al acercamiento y sensiblización a los servidores públicos de la entidad. </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</si>
  <si>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</si>
  <si>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</si>
  <si>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</si>
  <si>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Cumplir con el 25%  la implementación de la política de compras y contratación pública establecida por MIPG</t>
  </si>
  <si>
    <t xml:space="preserve">Cumplimiento plan de acción de la política de compras y contratación pública </t>
  </si>
  <si>
    <t xml:space="preserve">DIRECCIÓN ADMINISTRATIVA 
</t>
  </si>
  <si>
    <t>Lograr la depuración total de bienes muebles para dar de baja</t>
  </si>
  <si>
    <t>Cumplimiento plan de bajas para bienes muebles  años anteriores con corte año 2021</t>
  </si>
  <si>
    <t>Capacitar  a los operadores del proceso de compra y contratación pública en la entidad, con el fin de fortalecer  el desarrollo de todas las actividades dentro de las diferentes etapas del proceso de compra y contratación pública.</t>
  </si>
  <si>
    <t>Implementar en el Nivel Central y Regional un plan de sensibilizaciones y fortalecimiento en el proceso de Gestión de Compras y Contrataciónes Públicas</t>
  </si>
  <si>
    <t xml:space="preserve">GRUPO ADMINISTRACIÓN DE INMUEBLES </t>
  </si>
  <si>
    <t xml:space="preserve">Inventario de Inmuebles  </t>
  </si>
  <si>
    <t>Modernizar el archivo de la UAEAC con la actualización o implementación de los Instrumentos Archivísticos según particularidad de cada uno, en cumplimiento de la normatividad vigente.</t>
  </si>
  <si>
    <t>Porcentaje de actualización e implementación de los instrumentos archivísticos</t>
  </si>
  <si>
    <t xml:space="preserve">
1. Adelantar la actualización de los Instrumentos archivísticos: 
* Cuadro de Clasificación Documental- CCD
* Tablas de Retención Documental- TRD
* Banco Terminológico- BANTER
* Programa de Gestión Documental- PGD
* Plan Institucional de Archivos- PINAR
* Tablas de Control de Acceso- TCA</t>
  </si>
  <si>
    <t>2.  Implementar el Sistema Integrado de Conservación - SIC</t>
  </si>
  <si>
    <t>3. Realizar seguimiento a la implementación del Sistema de Gestión de Documento Electrónico de Archivos (SGDEA)</t>
  </si>
  <si>
    <t>4. Realizar seguimiento al diligenciamiento del Formato Único de Inventario Documental de cada Archivo de Gestión en el Nivel Central y Regional, por medio del SGDEA.</t>
  </si>
  <si>
    <t>Actualizar el 100% de los procesos Estratégicos, Misionales, Apoyo y Evaluación del Sistema de Gestión,</t>
  </si>
  <si>
    <t>Finalizar la definición de los procesos del Sistema de Gestión de la entidad y actualizar la información documentada, teniendo en cuenta la nueva estructura organizacional de la Entidad establecida mediante el decreto 1294 de 2021  y articulada con el cronograma de actividades definido por el Grupo Innovación Organizacional</t>
  </si>
  <si>
    <t>Porcentaje de actualización del Sistema de Gestión de acuerdo con el Fortalecimiento Institucional.</t>
  </si>
  <si>
    <t>(Documentos realizados y,o actualizados /  Documentos  programados)*100</t>
  </si>
  <si>
    <t>1. Revisar y Actualizar las caracterizaciones de los procesos misionales del Sistema de Gestión, con el apoyo de los lideres y gestores, articulado con el cronograma de actividades definido por el Grupo Innovación Organizacional.</t>
  </si>
  <si>
    <t xml:space="preserve">OFICINA ASESORA DE PLANEACIÓN </t>
  </si>
  <si>
    <t xml:space="preserve">OFICINA ASESORA DE PLANEACIÓN 
</t>
  </si>
  <si>
    <t>2. Revisar y actualizar la información documentada de los procesos, con el apoyo de los lideres y gestores, articulado con el cronograma de actividades definido por el Grupo Innovación Organizacional.</t>
  </si>
  <si>
    <t>3. Revisar y actualizar los indicadores de los procesos del Sistema de Gestión, con el apoyo de los lideres y gestores, articulado con el cronograma de actividades definido por el Grupo Innovación Organizacional.</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</si>
  <si>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</si>
  <si>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</si>
  <si>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</si>
  <si>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</si>
  <si>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</si>
  <si>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Implementar el modelo de gestión de proyectos de la Aerocivil en los niveles central y regional</t>
  </si>
  <si>
    <t>Construccion y administración del portafolio de proyectos de inversión de la entidad de la vigencia (aeronáuticos y aeroportuarios que generen desarrollo turístico, trasfronterizo y/o social)</t>
  </si>
  <si>
    <t>OFICINA GESTIÓN DE PROYECTOS</t>
  </si>
  <si>
    <t>Seguimiento a la ejecución y cierre de los proyectos aeronáuticos y aeroportuarios de la vigencia.</t>
  </si>
  <si>
    <t>Socializar el portafolio de proyectos y la metodologia con las diferentes areas de la entidad</t>
  </si>
  <si>
    <t>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</si>
  <si>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Asegurar la disponibilidad de los sistemas de información y servicios TI en un 95,0%</t>
  </si>
  <si>
    <t>Desarrollar e implementar una estrategia de seguimiento y control para el monitoreo de los sistemas de información y servicios TI.</t>
  </si>
  <si>
    <t>Disponibilidad de sistemas de información y servicios TI.</t>
  </si>
  <si>
    <t>D=((TSA-TI)/TSA)*100
Para todos los sistemas de información y servicios de TI, donde: 
•D es la disponibilidad mensual del servicio, en %, con una cifra decimal.
•TSA es el tiempo de servicio acordado, en minutos.
•TI es el tiempo de inactividad en minutos.</t>
  </si>
  <si>
    <t>Desarrollar los proyectos TI para la transformación digital de la Aeronáutica Civil.</t>
  </si>
  <si>
    <t>PETI actualizado y aprobado</t>
  </si>
  <si>
    <t>(Proyectos ejecutados / Proyectos planeados)*100</t>
  </si>
  <si>
    <t>Desarrollar e implementar una solución tecnológica para apoyar el proceso de certificación y de vigilancia de prestadores de servicios a la aviación civil</t>
  </si>
  <si>
    <t>Avance de ejecución del proyecto</t>
  </si>
  <si>
    <t>Porcentaje de avance del proyecto</t>
  </si>
  <si>
    <t>1. Definir el alcance y los requerimientos funcionales y técnicos</t>
  </si>
  <si>
    <t>2. Apoyar a la Secretaría de Autoridad con el trámite de autorización de vigencias futuras</t>
  </si>
  <si>
    <t>3. Estructurar el proyecto para la etapa precontractual</t>
  </si>
  <si>
    <t>4. Adjudicar y dar inicio a la ejecución contractual</t>
  </si>
  <si>
    <t>Desarrollar las competencias digitales TI en los funcionarios de la Aeronáutica Civil</t>
  </si>
  <si>
    <t>Reducción de brecha existente en el uso y Apropiación</t>
  </si>
  <si>
    <t>Uso y Apropiación: Brecha inicial- Brecha final</t>
  </si>
  <si>
    <t>1. Realizar la actualización del modelo de uso y apropiación</t>
  </si>
  <si>
    <t>2. Determinar el(los) sistema(s) de información sobre(s) el(los) cuales se aplicará la Estrategia de Uso y Apropiación y ejecutar la estrategia.</t>
  </si>
  <si>
    <t xml:space="preserve">3. Realizar la medición de los resultados de la estrategia de Uso y apropiación, identificando el % de reducción de la brecha. </t>
  </si>
  <si>
    <t xml:space="preserve">Optimizar los portales con una plataforma tecnológica actualizada </t>
  </si>
  <si>
    <t>Diseñar y construir nuevos portales para la Entidad</t>
  </si>
  <si>
    <t xml:space="preserve">Portales nuevos diseñados y construidos </t>
  </si>
  <si>
    <t>No de portales construidos / No de portales diseñados</t>
  </si>
  <si>
    <t>Revisar, actualizar e
implementar la estrategia
de Seguridad de la Información</t>
  </si>
  <si>
    <t>Revisar y actualizar la
estrategia de seguridad de
la información</t>
  </si>
  <si>
    <t>Avance del dominio de
seguridad de la
información en el PETI</t>
  </si>
  <si>
    <t>(Actividades ejecutadas/
Actividades planeadas)
*100%</t>
  </si>
  <si>
    <t xml:space="preserve">1. Elaborar borrador del plan de ciberseguridad y DRP
dentro del PETI. </t>
  </si>
  <si>
    <t>2. Aprobar el componente del dominio de seguridad de la información en lo que respecta al plan de ciberseguridad y DRP para el PETI</t>
  </si>
  <si>
    <t>Gestión Estadística</t>
  </si>
  <si>
    <t>Implementar 100% la gestión de información estadística  y la toma de decisiones estratégicas de la Entidad basada en datos</t>
  </si>
  <si>
    <t>% de Avance en el fortalecimiento de Información estadística</t>
  </si>
  <si>
    <t>OFICINA ANALÍTICA</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</si>
  <si>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</si>
  <si>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</si>
  <si>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</si>
  <si>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 xml:space="preserve">% de avance Evaluación del Sistema de Control Interno </t>
  </si>
  <si>
    <t xml:space="preserve">Vigencia actual / vigencia anterior </t>
  </si>
  <si>
    <t>OFICINA DE CONTROL INTERNO</t>
  </si>
  <si>
    <t xml:space="preserve">3. Estructurar el Mapa de Aseguramiento Institucional (Secretaria de Autoridad Aeronáutica, Proceso Financiero y de Contratación) </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</si>
  <si>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</si>
  <si>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</si>
  <si>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</si>
  <si>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t xml:space="preserve">DIRECCIÓN FINANCIERA
</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</si>
  <si>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</si>
  <si>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</si>
  <si>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</si>
  <si>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Realizar campañas de sensibilización internas y externas respecto a (i) los referentes éticos y disciplinarios a los que se encuentran sujetos los servidores públicos de la Unidad Administrativa Especial de Aeronáutica Civil, y (ii) los canales de comunicación para presentar denuncias o quejas por la posible comisión de actos de corrupción.</t>
  </si>
  <si>
    <t xml:space="preserve">1. Definir las temáticas y los recursos mediante los cuales se desarrollarán las campañas de sensibilización disciplinaria, identificando cuáles serán internas y/o externas. </t>
  </si>
  <si>
    <t>OFICINA DE CONTROL DISCIPLINARIO INTERNO</t>
  </si>
  <si>
    <t xml:space="preserve">2. Elaborar el contenido y diseño de las campañas de sensibilización disciplinaria. </t>
  </si>
  <si>
    <t>3. Publicar, a través de los diferentes canales internos y externos de la Entidad, las piezas gráficas y/o audiovisuales de las campañas de sensibilización disciplinaria.</t>
  </si>
  <si>
    <t xml:space="preserve">Cumplir con la publicación y divulgación de la información de acuerdo a la normatividad vigente e implementar las acciones de la Política de Transparencia, Acceso a la Información y Lucha contra la corrupción </t>
  </si>
  <si>
    <t>Avance de las actividades del plan de acción de la politica</t>
  </si>
  <si>
    <t xml:space="preserve"> % de avance del plan de acción de la política de transparencia, acceso a la información y lucha contra la corrupcción</t>
  </si>
  <si>
    <t xml:space="preserve">1. Seguimiento al plan de acción de la politica derivado del autodiagnostico </t>
  </si>
  <si>
    <t>2. Articular el Plan Anticorrupcción y de Atención al Ciudadano con la politica de transparencia, acceso a la información y lucha contra la corrupcción.</t>
  </si>
  <si>
    <t>DIRECCIÓN GENERAL
SECRETARIA GENERAL
OFICINA ASESORA DE PLANEACIÓN</t>
  </si>
  <si>
    <t>Defensa Jurídica</t>
  </si>
  <si>
    <t>( Actividades realizadas/ Actividades planeadas ) *100</t>
  </si>
  <si>
    <t>OFICINA ASESORA JURÍDICA</t>
  </si>
  <si>
    <t>p</t>
  </si>
  <si>
    <t>(Numero de capacitaciones realizadas/ Numero de capacitaciones planeadas ( 4) ) *100</t>
  </si>
  <si>
    <t>Implementar un  control y seguimiento de los procesos judiciales y extrajudiciales  con apoyo  de los aplicativos ekogui y orion con el fin de mantener actualizados</t>
  </si>
  <si>
    <t>(Actividades realizadas / Actividades planeadas)* 100</t>
  </si>
  <si>
    <t>Planeación Institucional</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</si>
  <si>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</si>
  <si>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</si>
  <si>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Implementar la política de mantenimiento de la infraestructura aeroportuaria en las regionales aeronauticas  y sus Aeropuertos adscritos.</t>
  </si>
  <si>
    <t>SUBDIRECCIÓN GENERAL</t>
  </si>
  <si>
    <t xml:space="preserve">
JOHANNA TERESA SANTAMARIA CAICEDO - JORGE ANDRÉS CRUZ LAROTTA - INGRID SULAY GIRALDO MONTENEGRO
JORGE ANDRES CRUZ LAROTTA
INGRID SULAY GIRALDO MONTENEGRO
CAROLINA REPIZO NÚÑEZ</t>
  </si>
  <si>
    <t xml:space="preserve">2. Planeación de procedimientos en tierra para la mitigación de Dióxido de Carbono. </t>
  </si>
  <si>
    <t>META 2024</t>
  </si>
  <si>
    <t xml:space="preserve">CONSTRUCCIÓN EDIFICIO CIAA
Finalizar etapa Estructural de la construcción del Centro de Investigación de Accidentes Aéreos, CIAA </t>
  </si>
  <si>
    <t>EJERCICIO DE LIDERAZGO REGIONAL
Convocar, liderar y/o participar en la realización de diez (10) actividades de integracion Regional, y  de representación de la Región, de manera presencial o virtual.</t>
  </si>
  <si>
    <t xml:space="preserve">Construir el 30% del escenario de referencia del espacio aereo y la gestion del transito aereo,  para el diseño del plan maestro de la gestión del tránsito aéreo. </t>
  </si>
  <si>
    <t>Planear la F-Air 2025 en coordinación con el Operador Logístico</t>
  </si>
  <si>
    <t>Reporte y analisis de las emisiones de CO2 del año 2023 para Colombia, como mecanismo de promoción de las medidas de compensación y mitigación de CO2 para la Aviación Civil Internacional CORSIA</t>
  </si>
  <si>
    <t xml:space="preserve">1. Mesas técnicas Aerolineas pertenecientes a CORSIA ( 1 por semestre).
</t>
  </si>
  <si>
    <t>OBSERVACIONES</t>
  </si>
  <si>
    <t xml:space="preserve">Es necesario identificar claramente las actividades que conduzcan al logro de la meta </t>
  </si>
  <si>
    <t xml:space="preserve">Se elimina esta meta y no se justifica la razón de su eliminación </t>
  </si>
  <si>
    <r>
      <t xml:space="preserve">La Oficina Asesora Jurídica en correo del día 19 de diciembre enviado a la jefe de la OAP, envía el Plan de Acción 2024 manifestando que  las metas  continúan iguales 137,138, 139, no obstante hacemos la salvedad que estamos trabajando para hacer modificaciones a los compromisos y actividades con la debida justificación para ser revisadas en las mesas de trabajo que se van a programar </t>
    </r>
    <r>
      <rPr>
        <b/>
        <sz val="9"/>
        <color theme="1"/>
        <rFont val="Calibri"/>
        <family val="2"/>
        <scheme val="minor"/>
      </rPr>
      <t>en el  mes de enero del año 2024</t>
    </r>
    <r>
      <rPr>
        <sz val="9"/>
        <color theme="1"/>
        <rFont val="Calibri"/>
        <family val="2"/>
        <scheme val="minor"/>
      </rPr>
      <t>, con el Grupo Programación y Seguimiento a Proyectos de inversión y Funcionamiento de la Oficina de Planeacion, pues lo que se pretende  es que los compromisos sean  más acorde con las funciones y/o actividades de cada grupo de la oficina, por supuesto sin apartarnos del objetivo institucional.
En conclusión la Ofiicna Asesora Jurídica NO presntó nada nuevo</t>
    </r>
  </si>
  <si>
    <t>La Oficina Asesora Jurídica en correo del día 19 de diciembre enviado a la jefe de la OAP, envía el Plan de Acción 2024 manifestando que  las metas  continúan iguales 137,138, 139, no obstante hacemos la salvedad que estamos trabajando para hacer modificaciones a los compromisos y actividades con la debida justificación para ser revisadas en las mesas de trabajo que se van a programar en el  mes de enero del año 2024, con el Grupo Programación y Seguimiento a Proyectos de inversión y Funcionamiento de la Oficina de Planeacion, pues lo que se pretende  es que los compromisos sean  más acorde con las funciones y/o actividades de cada grupo de la oficina, por supuesto sin apartarnos del objetivo institucional.
En conclusión la Ofiicna Asesora Jurídica NO presntó nada nuevo</t>
  </si>
  <si>
    <t>Actualizar el  30% de los permisos de operación de los aeropuertos públicos que no fueron renovados en los últimos 5 años</t>
  </si>
  <si>
    <t>Obtener los estudios y diseños fase 3 para la
adecuación del laboratorio de Certificación de Productos Aeronáuticos</t>
  </si>
  <si>
    <t>Implementar al 100% los procesos, procedimientos y manuales y demás documentos que contiene el Plan de Fortalecimiento Institucional en el rol de autoridad.</t>
  </si>
  <si>
    <t xml:space="preserve">Procesos de Autoridad actualizados 
 </t>
  </si>
  <si>
    <t xml:space="preserve">3. Realizar seguimiento al operador logístico de la feria aeronáutica en la etapa de planeación 
</t>
  </si>
  <si>
    <t xml:space="preserve">Promover alianzas estratégicas y el desarrollo de actividades con actores internacionales para fortalecer las capacidades misionales de la Aeronáutica Civil de Colombia.  
</t>
  </si>
  <si>
    <t>4. Fortalecer lazos con bancas multilaterales para presentar los proyectos de la Aerocivil que requieran financiación y/o asistencia técnica</t>
  </si>
  <si>
    <t xml:space="preserve">Actas de reuniones con Organismos Internacionales
</t>
  </si>
  <si>
    <t>Comunicaciones Oficiales</t>
  </si>
  <si>
    <t xml:space="preserve">Socializar e Implementar la Política de Comunicaciones y Relacionamiento Institucional de la Aeronáutica Civil de Colombia.
</t>
  </si>
  <si>
    <t xml:space="preserve">Seleccionar los trámites  y requerimientos técnicos a ser automatizados hasta 2026  y finalizar  la automatización del trámite de vuelos charter </t>
  </si>
  <si>
    <t>Realizar talleres de socialización y difusión de la regulación económica en las regionales</t>
  </si>
  <si>
    <t>Completar la actualización del 100% de la normatividad colombiana para promover la conectividad interurbana, con la operación de helicópteros</t>
  </si>
  <si>
    <t xml:space="preserve">Actualizar el 100% de los manuales, procedimientos, circulares informativas y demás documentos requeridos para la certificación, control y vigilancia de la operación de helicópteros RAC 135
</t>
  </si>
  <si>
    <t>Realizar sesiones de encuentro entre operadores aéreos y turisticos en las regionales</t>
  </si>
  <si>
    <t>Presentar propuesta normativa tendientes a la actualizacion y adecuacion respecto a los derechos de los usuarios</t>
  </si>
  <si>
    <t>Proponer la actualización del  RAC 21 en lo que aplique, como reglamentacion para las aceptaciones o aprobaciones de diseño de RPAS.</t>
  </si>
  <si>
    <t>Integrar la triada Estado, Industria y Academia para el sector de la Aviación No Tripulada</t>
  </si>
  <si>
    <t xml:space="preserve"> META 2024</t>
  </si>
  <si>
    <t xml:space="preserve">1. Conformar una Red aeronáutica y realizar al menos 6 sesiones de encuentros con los diferentes actores de la industria (empresa, academia y estado) orientadas a la creación de relaciones de valor y gestión de proyectos. </t>
  </si>
  <si>
    <t>2. Estructuración y planeación de programa de CTeI para la cofinanciación de proyectos de innovación de los proyectos seleccionados de la Red Aeronáutica.</t>
  </si>
  <si>
    <t>3. Realizar un Congreso de innovación con enfoque territorial, que permita obtener las rutas de trabajo de la industria a nivel región y consolidar una hoja de ruta Nacional para la industria aeronáutica.</t>
  </si>
  <si>
    <t>4. Planear y diseñar al menos una feria especializada para promocionar la industria aeronáutica</t>
  </si>
  <si>
    <t>Diseñar una hoja de Ruta y Ejecutar actividades para el fortalecimiento de la industria aeronáutica y aporte a la política de reindustrialización (MRO, piezas y partes, ALS, Aeronaves no tripuladas)</t>
  </si>
  <si>
    <t>Actividades desarrolladas para el fortalecimiento de la Industria aeronáutica</t>
  </si>
  <si>
    <t>Implementación de servicios aéreos sociales</t>
  </si>
  <si>
    <t>1.Coordinar la ampliación de rutas aéreas hacia y desde los aeropuertos ASAE</t>
  </si>
  <si>
    <t xml:space="preserve">Consultoría del Plan Estratégico de Aviación General </t>
  </si>
  <si>
    <r>
      <t xml:space="preserve">SECRETARIA DE SERVICIOS AEROPORTUARISO- DIRECCIÓN DE CONCESIONES 
</t>
    </r>
    <r>
      <rPr>
        <b/>
        <strike/>
        <sz val="8"/>
        <rFont val="Arial Narrow"/>
        <family val="2"/>
      </rPr>
      <t>Apoya: Secretario de Autoridad Aeronáutica</t>
    </r>
  </si>
  <si>
    <t xml:space="preserve">SECRETARÍA DE AUTORIDAD (DIRECCIÓN DE TRANSPORTE AÉREO) --OFICINA DE GESTIÓN DE PROYECTOS- </t>
  </si>
  <si>
    <t>SECRETARIO DE SERVICIOS AEROPORTUARIOS- DIRECCIÓN DE INFRAESTRUCTURA</t>
  </si>
  <si>
    <t>Mejoramiento de seis (6) aeródromos para la prestación de Servicios Aéreos Esenciales ASAE</t>
  </si>
  <si>
    <t>3. Establecer manuales de los comités operativos con ingenieros militares y Enterritorio (Avance 100%, 100%, 100%, 100%), ponderación 15%.</t>
  </si>
  <si>
    <t>4. Celebrar doce (12) comités operativos de seguimiento al convenio con ingenieros militares y al contrato interadministrativo con Enterritorio. (Avance 25%, 50%, 75%, 100%), ponderación 20%.</t>
  </si>
  <si>
    <t>Dar cumplimiento a los compromisos establecidos en el memorando de entendimiento entre Fontur y Aerocivil.</t>
  </si>
  <si>
    <t>Implementar las estrategias comerciales aeroportuarias, para los aeropuertos de El Yopal, Pasto, Popayán, Puerto Carreño.</t>
  </si>
  <si>
    <t>Elaborar e implementar Estrategias comerciales aeroportuarias, para los Aeropuertos de San Andrés, Providencia, Leticia, Armenia, Ibagué y Arauca.</t>
  </si>
  <si>
    <t>Modelos de negocio aplicados en 7 Aeropuertos</t>
  </si>
  <si>
    <t>Modelos de negocio definidos / Aeropuertos priorizados *100</t>
  </si>
  <si>
    <t>Implementar el proyecto de fortalecimiento  del sistema de vigilancia aeronáutica. Adquirido por el nivel central pero que será entregado para su operación a las regionales según corresponda</t>
  </si>
  <si>
    <t>Desarrollar estudios de pre factibilidad y factibilidad de transición de movilidad eléctrica garantizando la migración del 10% de los vehículos de servicios en tierra en 1 Aeropuerto.</t>
  </si>
  <si>
    <t>Formular 10 planes de gestión de riesgo para la vigencia 2024.</t>
  </si>
  <si>
    <t>Desarrollar las líneas del protocolo de gestión social en mínimo 07 aeropuertos.</t>
  </si>
  <si>
    <t>Estructuración Hoja de Ruta para el desarrollo del SAF</t>
  </si>
  <si>
    <t>Certificar o actualizar el 80% de certificados de funcionamiento  y/o documento equivalente, de las solicitudes presentadas en la vigencia que cumplen requisitos</t>
  </si>
  <si>
    <t>Finalizar el proceso de certificación del 100% de las solicitudes que fueron recibidas en la vigencia 2023 y que cumplan con los requisitos del proceso</t>
  </si>
  <si>
    <t>Establecer con claridad los requisitos para que Colombia en 2026 obtenga el reconocimiento como estado de diseño.</t>
  </si>
  <si>
    <t>Formular la propuesta de reglamentación de desempeño ("Performance") para la certificación de aeronaves para uso en movilidad urbana y aeronaves no tripuladas (RPAS).</t>
  </si>
  <si>
    <t>Realizar la evaluación del sistema de gestión de transito aéreo no tripulado para determinar las necesidades del proveedor de servicios y acorde con las necesidades del país.</t>
  </si>
  <si>
    <t>Solución conceptual del sistema de administración de tráfico aéreo no tripulado, acorde con las necesidades del país, identificada.</t>
  </si>
  <si>
    <t xml:space="preserve">
3. Elaborar y divulgar boletin con la información de las emisiones de CO2 para la Aviación Civil Internacional CORSIA del Estado Colombiano. (NUEVA)</t>
  </si>
  <si>
    <t>Alcanzar el 70% en una autoevaluación de Implementación Efectiva de los Elementos Críticos en promedio referidos a la Seguridad Operacional en las áreas LEG, PEL, OPS, AIR, ANS y AGA.</t>
  </si>
  <si>
    <t>Alcanzar el 80 % en una autoevaluacion de Implementación Efectiva de los Elementos Críticos referidos a la Seguridad de la Aviación Civil</t>
  </si>
  <si>
    <t>Alcanzar en 100% la implementación de estándares para aceptación de los SMS para los proveedores de servicos asociados a  PEL, OPS, AIR, ANS y AGA</t>
  </si>
  <si>
    <t>Desarrollar en 100% los estándares para la vigilancia basada en riesgos para todas las áreas PEL, OPS, AIR, ANS y AGA.</t>
  </si>
  <si>
    <t xml:space="preserve">Implementar el 18% el Plan Nacional de Seguridad de la Aviación Civil </t>
  </si>
  <si>
    <t xml:space="preserve">Implantar el Sistema de Gestión Seguridad de Aviación Civil (SeMS) de la Secretaría de Servicios a la Navegación Aérea (SSNA) como Proveedor de servicios a la aviación al 100%
</t>
  </si>
  <si>
    <t>Implantar el Sistema de Gestión Seguridad de Aviación Civil (SeMS) de la Secretaría de Servicios a la Navegación Aérea (SSNA) como Proveedor de servicios a la aviación logrando el nivel de madurez de los marcadores presente y adecuado al 100%</t>
  </si>
  <si>
    <t xml:space="preserve">Mantener y orientar el Sistema de Gestión Seguridad Operacional (SMS) de la Secretaría de Servicios a la Navegación Aérea (SSNA) como Proveedor de servicios a la aviación logrando el nivel de madurez del marcador operativo al 100%
</t>
  </si>
  <si>
    <t>Mantener y orientar  del Sistema de Gestión Seguridad Operacional (SMS) de la Secretaría de Servicios a la Navegación Aérea (SSNA) como Proveedor de servicios a la aviación logrando el nivel de madurez del marcador operativo al 50%</t>
  </si>
  <si>
    <t>Depurar y actualizar en el  19% faltante el registro de aeródromos, helipuertos  y matrículas de aeronaves</t>
  </si>
  <si>
    <t>Evaluar la viabilidad de cancelación de las matrículas inscritas en el Registro Aeronáutico Nacional en condición de inactividad mayor a tres (3) años.</t>
  </si>
  <si>
    <t xml:space="preserve">Gestionar la expedición y/o modificación del 100% de las normas aeronáuticas con fundamento en las regulaciones de la OACI y otros organismos de la Aviación Civil o según necesidades de la aviación nacional </t>
  </si>
  <si>
    <t>GESTION DE RECOMENDACIONES
Promover la implentacion de las lecciones aprendidas en la investigación de accidentes e incidentes graves, gestionando oportunamente el 100% de las recomendaciones derivadas de las investigaciones terminadas.</t>
  </si>
  <si>
    <t>INVESTIGACIÓN DE ACCIDENTES E INCIDENTES GRAVES
Terminar el 100% de las investigaciones pendientes de accidentes e incidentes graves ocurridos en el año 2023, y el 20% de la totalidad de los accidentes e incidentes graves que ocurran hasta junio de 2024.</t>
  </si>
  <si>
    <t>INVESTIGACIÓN DE INCIDENTES
Terminar el 100% de las investigaciones de incidentes ocurridos en el año 2023, y el 100% de los incidentes ocurridos hasta septiembre de 2024.</t>
  </si>
  <si>
    <t>PROMOCIÓN DE LA SEGURIDAD
Efectuar y / o participar en 14 eventos /  actividades de promoción de seguridad operacional, organizados por la DIACC, o por otras entidades o dependencias que inviten a la DIACC.</t>
  </si>
  <si>
    <t>Avanzar en la vigencia para la Implementación del Sistema de Gestión Seguridad de Aviación Civil (SeMS) de la Secretaría de Servicios Aeroportuarios como proveedor de servicios.</t>
  </si>
  <si>
    <t>Avanzar en la vigencia para la Implementación y Fortalecimiento del Sistema de Gestión Seguridad Operacional (SMS) de la Secretaría de Servicios Aeroportuarios como proveedor de servicios.</t>
  </si>
  <si>
    <t>3. Realizar el seguimiento a Planes de Acción propuestos por el Prestador de Servicios Aeroportuarios frente a las medidas de mitigación. (Avance 10%, 45%, 75%, 100%).</t>
  </si>
  <si>
    <t>4. Participar y promover el SeMS de la SSNA como proveedor de servicios a la aviación</t>
  </si>
  <si>
    <t>Implementar el proyecto de Fortalecimiento Institucional en el componente de planta de personal</t>
  </si>
  <si>
    <t>Desarrollar al 100% el Plan de Trabajo Anual en Seguridad y Salud vigencia 2024 implementando el enfoque de género e inclusión de servidores con discapacidad.</t>
  </si>
  <si>
    <t>Plan de Trabajo Anual en Seguridad y Salud en el Trabajo vigencia 2024 implementando el enfoque de género e inclusión de servidores con discapacidad.</t>
  </si>
  <si>
    <t xml:space="preserve">% Avance de cumplimiento del Plan de Trabajo Anual en Seguridad y Salud en el Trabajo vigencia 2024 implementando el enfoque de género e inclusión de servidores con discapacidad. </t>
  </si>
  <si>
    <t>1. Definición del Plan de Trabajo Anual en Seguridad y Salud en el Trabajo 2024 implementando el enfoque de género e inclusión de servidores con discapacidad.</t>
  </si>
  <si>
    <t>2. Aprobación y publicación en la página web del Plan de Trabajo Anual en Seguridad y Salud en el Trabajo vigencia 2024 implementando el enfoque de género e inclusión de servidores con discapacidad.</t>
  </si>
  <si>
    <t>3, Ejecución del  Plan de Trabajo Anual en Seguridad y Salud en el Trabajo 2024 implementando el enfoque de género e inclusión de servidores con discapacidad.</t>
  </si>
  <si>
    <t>Desarrollar al 100% el Plan de Bienestar Social e Incentivos durante la vigencia 2024 implementando el  enfoque de género e inclusión de servidores con discapacidad.</t>
  </si>
  <si>
    <t>Plan de Bienestar Social e Incentivos 2024 implementando el  enfoque de género e inclusión de servidores con discapacidad.</t>
  </si>
  <si>
    <t>% Avance de cumplimiento del Plan de Bienestar Social e Incentivos 2024 implementando el enfoque de género e inclusión de servidores con discapacidad</t>
  </si>
  <si>
    <t>1. Definición del Plan de Bienestar e Incentivos 2024 implementando el  enfoque de género e inclusión de servidores con discapacidad.</t>
  </si>
  <si>
    <t>2. Aprobación y publicación en la página web del Plan de Bienestar Social e Incentivos durante la vigencia 2024 implementando el enfoque de género e inclusión de servidores con discapacidad.</t>
  </si>
  <si>
    <t>3. Ejecución del  Plan de Bienestar Social e Incentivos vigencia 2024 implementando el  enfoque de género e inclusión de servidores con discapacidad.</t>
  </si>
  <si>
    <t>1. Establecer plan de actividades para los puntos de mejora en el cumplimiento de la política de compras y contratación pública establecida por MIPG para vigencia 2024</t>
  </si>
  <si>
    <t>2. Cumplir las actividades establecidas como mejora y cumplimiento de la política de compras y contratación pública establecida por MIPG para vigencia 2024</t>
  </si>
  <si>
    <t xml:space="preserve">Depurar  minimo en un 50% los bienes muebles para dar de baja , del inventario realizado de años anteriores y vigencia 2024 </t>
  </si>
  <si>
    <t xml:space="preserve">Actividades programadas/actividades cumplidas </t>
  </si>
  <si>
    <t xml:space="preserve">en el cuadro enviado hace rferencia a una meta igua a esta pero con 2 actividades distintas pero de igual modo tiene las actividades propuestas en 2023, esta causa confucion si es una nueva meta o son actividades nuevas para la meta ya existente, acontinuacion aca abajo dejo las actividaes que proponen </t>
  </si>
  <si>
    <t>Crear plan de sensibilizaciones y fortalecimiento para Nivel Central y Regional  en el proceso de Gestión de Compras y Contrataciónes Públicas .</t>
  </si>
  <si>
    <t>Cumplir las actividades establecidas en el plan de sensibilizaciones y fortalecimiento para Nivel Central y  Regional  en el proceso de Gestión de Compras y Contrataciónes Públicas definido para 2024</t>
  </si>
  <si>
    <t>SE REVISA Y SE EVIDENCIA QUE LAS ACTIVIDADES ESTAN IGUAL AL 2023</t>
  </si>
  <si>
    <t>Coadyuvar en el fenecimiento de la cuenta de la entidad, brindando acompañamiento a las áreas ordenadoras de gasto, a fin de fortalecer la gestión presupuestal, contable y financiera.</t>
  </si>
  <si>
    <t>Cumplimiento plan de mejoramiento</t>
  </si>
  <si>
    <t>Numero de hallazgos cerrados / Número de hallazgos a cargo del proceso</t>
  </si>
  <si>
    <t>1. Brindar orientación y acompañamiento a los proveedores de la información presupuestal y contable.</t>
  </si>
  <si>
    <t>n la tabla enviada por la secretaria se evidencias 3  casillas para las actividades pero una de estas se encuentra en blanco, porfavor aclarar si es una nueva actividad para relacionar  son solo las 2 relacionadas</t>
  </si>
  <si>
    <t>2. Mantener, divulgar y socializar los lineamientos normativos e institucionales de las actividades que desarrolla la Dirección Financiera y las áreas fuente de información financiera. Divulgación semestral</t>
  </si>
  <si>
    <t xml:space="preserve">
Realizan la siguiente recomendación que la última actividad debe ser una meta independiente,
al corresponder al trámite de los procesos disciplinarios a cargo del Despacho ante la
posible comisión de faltas disciplinarias (acción correctiva) y no a una campaña de
sensibilización a los servidores públicos (acción preventiva).
En este sentido, si a bien se tiene lo anterior, esta segunda meta quedaría así:
Objetivo: 9 – Consolidación de la transformación.
Meta:
Finiquitar el trámite de los asuntos disciplinarios que se encuentren en etapa
de instrucción, correspondiente a las vigencias 2019 a 2021.
Actividades:
1. Evaluar y adoptar las decisiones disciplinarias que en derecho
correspondan, ya sea formulación de pliego de cargos o archivo definitivo,
en los procesos disciplinarios activos a 01 de enero de 2024 a cargo de la
Oficina de Control Disciplinario Interno que correspondan a las vigencias
2019, 2020 y 2021.
Indicador: Trámite de procesos disciplinarios
</t>
  </si>
  <si>
    <t>Política de mantenimiento de la infraestructura aeroportuaria en las regionales aeronauticas, implementada</t>
  </si>
  <si>
    <t>la actividad 1 se propone ser cambiana, la de color rojo es la de 2023</t>
  </si>
  <si>
    <t>2. Programar y realizar visitas de seguimiento al cumplimiento de la política de mantenimiento  de la infraestructura aeroportuaria en los aeropuertos de las Direcciones Regionales.</t>
  </si>
  <si>
    <t>3. Verificar el desarrollo de la ejecución presupuestal de las regionales, cumplimiento del PAA, asi como de los contratos asociados al mantenimiento de la infraestructura aeroportuaria.</t>
  </si>
  <si>
    <t>Modernización infraestructura</t>
  </si>
  <si>
    <t>Reuniones de seguimiento y apoyo técnico realizadas  / Actividades Programadas * 100</t>
  </si>
  <si>
    <t>1. Identificar y priorizar las necesidades del sistema de vigilancia aeronáutica colombiano  y presentarlo a la direccion</t>
  </si>
  <si>
    <t>nueva meta propuesta</t>
  </si>
  <si>
    <t>2. Desarrollar un estudio previo de la adquisición de sistemas de vigilancia con el fin de garantizar el cubrimiento de los servicios de vigilancia aeronáutica en el territorio colombiano</t>
  </si>
  <si>
    <t>3. Verificar el seguimiento  de las actividades programadas dentro del proceso de adquisicion de sensores PSR/MSSR/ADS-B basado en la programacion planteada para contrato.</t>
  </si>
  <si>
    <t>Evaluar los resultados de la Política de Prevención del daño Antijurídico -PPDA de la Entidad 2022-2023 e Implementar y , hacer seguimiento a la PPDA 2024-2025</t>
  </si>
  <si>
    <t xml:space="preserve"> Política de Prevención del Daño Antijurídico 2023-2024 formulada y aprobada 
3. Informe ejecutivo con el seguimiento a la implementación de la Política de Prevención del Daño Antijurídico 2024-2025
</t>
  </si>
  <si>
    <t>Fortalecer la compilación y sistematización  de la normativa y jurisprudencia, así como de conceptos emitidos por la Oficina Asesora Jurídica, en los temas de relevancia jurídica para la entidad</t>
  </si>
  <si>
    <t xml:space="preserve">Documento de auditoria realizada
Documento de auditoria control y seguimiento realizado semestralmente por el Coordinador del Grupo Representación Judicial </t>
  </si>
  <si>
    <t>Depurar el  total de los bienes muebles para dar de baja  del inventario  realizado correspondiente al año 2023</t>
  </si>
  <si>
    <t xml:space="preserve">1.Programar y realizar los inventarios de bienes muebles para dar de baja, tanto a Nivel Regional como Nivel Central.1. 1. </t>
  </si>
  <si>
    <t xml:space="preserve">2. Crear y hacer seguimiento al plan de bajas de bienes muebles a nivel nacional, de acuerdo con los inventarios realizados al cierre de 2023.
</t>
  </si>
  <si>
    <t xml:space="preserve">Continuar con la actualización de la gestión de Inmuebles de la Entidad </t>
  </si>
  <si>
    <r>
      <t xml:space="preserve">
</t>
    </r>
    <r>
      <rPr>
        <b/>
        <sz val="28"/>
        <color rgb="FF44546A"/>
        <rFont val="Bookman Old Style"/>
        <family val="1"/>
      </rPr>
      <t xml:space="preserve">UNIDAD ADMINISTRATIVA ESPECIAL DE AERONÁUTICA CIVIL
OFICINA ASESORA DE PLANEACIÓN
GRUPO DE PROGRAMACIÓN Y SEGUIMIENTO A PROYECTOS DE INVERSIÓN Y FUNCIONAMIENTO
</t>
    </r>
    <r>
      <rPr>
        <sz val="28"/>
        <color rgb="FF44546A"/>
        <rFont val="Bookman Old Style"/>
        <family val="1"/>
      </rPr>
      <t xml:space="preserve">
</t>
    </r>
    <r>
      <rPr>
        <b/>
        <sz val="28"/>
        <color rgb="FF44546A"/>
        <rFont val="Bookman Old Style"/>
        <family val="1"/>
      </rPr>
      <t xml:space="preserve">
PLAN ESTRATÉGICO 2030 / PLAN ESTRATÉGICO INSTITUCIONAL 2022 - 2026 Y PLAN DE ACCIÓN 2024
ARMONIZADO CON LAS BASES DEL PLAN NACIONAL DE DESARROLLO 2022 - 2026 
</t>
    </r>
    <r>
      <rPr>
        <b/>
        <i/>
        <sz val="28"/>
        <color rgb="FF44546A"/>
        <rFont val="Bookman Old Style"/>
        <family val="1"/>
      </rPr>
      <t xml:space="preserve">"COLOMBIA POTENCIA MUNDIAL DE LA VIDA"
</t>
    </r>
    <r>
      <rPr>
        <sz val="28"/>
        <color rgb="FF44546A"/>
        <rFont val="Bookman Old Style"/>
        <family val="1"/>
      </rPr>
      <t xml:space="preserve">
</t>
    </r>
    <r>
      <rPr>
        <b/>
        <sz val="36"/>
        <color rgb="FF44546A"/>
        <rFont val="Bookman Old Style"/>
        <family val="1"/>
      </rPr>
      <t xml:space="preserve">PLAN DE ACCIÓN 2024 </t>
    </r>
  </si>
  <si>
    <t xml:space="preserve">
Etapa Estructural de la construcción del Centro de Investigación de Accidentes Aéreos, CIAA al 100%</t>
  </si>
  <si>
    <t xml:space="preserve">
100% de terminación de la Etapa Estructural de la construcción del Centro de Investigación de Accidentes Aéreos, CIAA.</t>
  </si>
  <si>
    <t>Aeropuertos ASAES con inicio de mejoramiento.</t>
  </si>
  <si>
    <t>Permisos de operación de los aeropuertos públicos actualizados  en el 30%</t>
  </si>
  <si>
    <t>Número actividades cumplidas vs. Número actividades programadas (Ejecutado/programado)*100
según cronograma</t>
  </si>
  <si>
    <t>(Número actividades cumplidas vs. Número actividades programadas 
(Ejecutado/programado)*100
según cronograma</t>
  </si>
  <si>
    <t xml:space="preserve">Actividades ejecutadas/programadas*100 
  </t>
  </si>
  <si>
    <t xml:space="preserve">2. Aeropuertos ASAES con inicio de mejoramiento/ 6 * 100.
</t>
  </si>
  <si>
    <t>1. Identificar los aeropuertos que para 2026 deberán tener su permiso de operación actualizado</t>
  </si>
  <si>
    <t xml:space="preserve"> 2. Efectuar las inspecciones a los aeropuertos que se les debe actualizar el permiso de operación</t>
  </si>
  <si>
    <t>3.. Emitir la resolución de actualización (renovación o suspensión) del permiso de operación de los aeropuertos inspeccionados</t>
  </si>
  <si>
    <t xml:space="preserve">2. Terminar la Pre-excavación, Pantallas y Pilotaje de la cimentación de la obra Edificio CIAA. </t>
  </si>
  <si>
    <t>3. Concluir la construcción de la Estructura en concreto y de las Estructuras metálicas de la obra Edificio CIAA.</t>
  </si>
  <si>
    <t>4. Iniciar los trabajos de Mampostería de la obra Edificio CIAA .</t>
  </si>
  <si>
    <t>5. Iniciar la instalación de las Redes de la obra Edificio CIAA.</t>
  </si>
  <si>
    <t>1. Convocar y liderar cuatro (4) reuniones del Mecanismo Regional de Cooperación AIG de Suramérica, ARCM SAM.</t>
  </si>
  <si>
    <t>2. Coordinar y orientar la realización de dos (2) actividades académicas internacionales, dirigidas a los Estados de la Región SAM.</t>
  </si>
  <si>
    <t xml:space="preserve">1. Radicar el proceso precontractual de estudios y diseños para la adecuación del laboratorio de Certificación de Productos Aeronáuticos </t>
  </si>
  <si>
    <t xml:space="preserve">2. Verificar la adjudicación  del proceso de contratación de estudios y diseños fase 3 para la adecuación del  laboratorio de Certificación de Productos Aeronáuticos  </t>
  </si>
  <si>
    <t>1. Terminar la actualización de la Información incluida en el inventario documental de los procesos de Autoridad del Sistema de Gestion, realizado en el 2023.</t>
  </si>
  <si>
    <t>2. Definir los indicadores de los nuevos procesos de Autoridad del Sistema de Gestión</t>
  </si>
  <si>
    <t>2. 25% Construccion del plan maestro de gestion ATM (1 capitulo de 4)  en terminos de equilibrio, capacidad vs demanda.</t>
  </si>
  <si>
    <t>3. Identificar los requerimientos para desarrollar la planificación de espacio aéreo</t>
  </si>
  <si>
    <t>4. Desarrollar matriz de avance de procedimientos PBN en los aeropuertos de las regiones Amazonia y Orinoquia de Colombia. (10% Formato de matriz 30% Matriz Avance de dos aeropuertos 60% dos aeropuertos adicionales y 100% 2 adicionales para un total de 6)</t>
  </si>
  <si>
    <t>3. Socializar los procesos aplicables a las Regionales según el avance del fortalecimiento Institucional.</t>
  </si>
  <si>
    <t>4.Realizar visitas de seguimiento a los aeropuertos adscritos a las Regionales para  verificar el grado de madurez en la implementacion del SG.</t>
  </si>
  <si>
    <t>5. Presentar  el entregable de la fase 2 del nuevo modelo de gestion  según el fortalecimiento Institucional.</t>
  </si>
  <si>
    <t xml:space="preserve">
Edificio de Autoridad Aeronáutica incluido en documentos presentados por originador. </t>
  </si>
  <si>
    <t xml:space="preserve">Número de edificios incluidos / Total edificios solicitados * 100
</t>
  </si>
  <si>
    <t xml:space="preserve">1. Finalizar las obras Preliminares de la obra Edificio CIAA. 
</t>
  </si>
  <si>
    <t>3. Participar, en representación de la Región SAM, en cuatro (4) actividades organizadas por OACI o por otras Regiones, sobre la integración y cooperación entre Regiones o entre Estados, en materia de investigación de accidentes.</t>
  </si>
  <si>
    <t xml:space="preserve">3. Supervisar la ejecución del contrato de estudios y diseños fase 3 para la adecuación del laboratorio de Certificación de Productos Aeronáuticos. </t>
  </si>
  <si>
    <t xml:space="preserve">
Planeación de la F-Air 2025
</t>
  </si>
  <si>
    <t xml:space="preserve">
1. Presentación del Informe Final de la F-AIR 2023
</t>
  </si>
  <si>
    <t xml:space="preserve">
2. Elaborar el cronograma, presupuesto y definir los recursos para la realización de la F-AIR 2025
</t>
  </si>
  <si>
    <t xml:space="preserve">
4. Gestionar la participación del o los países invitados a la versión XII de la F-AIR y otras actores estratégicos
</t>
  </si>
  <si>
    <t xml:space="preserve">Alianzas estratégicas y actividades desarrolladas con actores internacionales. 
 </t>
  </si>
  <si>
    <t xml:space="preserve">
Matriz de necesidades de áreas técnicas actualizada 
</t>
  </si>
  <si>
    <t xml:space="preserve">
1. Actualizar trimestralmente la matriz de necesidades de las áreas técnicas para identificar oportunidades de cooperación internacional.
</t>
  </si>
  <si>
    <t xml:space="preserve">2. Gestionar las necesidades de cooperación internacional identificadas con organismos internacionales. 
</t>
  </si>
  <si>
    <t xml:space="preserve">3. Fomentar la elaboración de notas de estudio y otros documentos técnicos como fruto de la participación en eventos internacionales en aras de ampliar y compartir el conocimiento.
</t>
  </si>
  <si>
    <t xml:space="preserve">
Política de comunicaciones implementada.
</t>
  </si>
  <si>
    <t xml:space="preserve">1. Realizar actividades de socialización para la adecuada implementación de la política de Comunicaciones y Relacionamiento Institucional 
</t>
  </si>
  <si>
    <t xml:space="preserve">
2. Garantizar la adecuada implementación de la política de Comunicaciones y Relacionamiento Institucional 
</t>
  </si>
  <si>
    <t xml:space="preserve">
Estado actual del  espacio aéreo  y la gestión del tránsito aéreo, para definir un escenario de referencia,  para el diseño del plan maestro de la gestión del tránsito aéreo.determinado</t>
  </si>
  <si>
    <t xml:space="preserve">
Actividades ejecutadas/programadas*100 </t>
  </si>
  <si>
    <t>1. Actualizar la normativa para optimizar la provisión de los servicios de transito aéreo (Faltante del 10% para dos trim de 2024, legalizacion y firmas).
1. 25% Construccion del plan maestro de gestion ATM (1 capitulo de 4).</t>
  </si>
  <si>
    <t xml:space="preserve">5.  Acordar con la DTANA el cronograma de implementacion para alcanzar los minimos BBB para los aeropuertos controlados: Torres de control, centros de control y oficinas de aproximación. (5% 25% 50% 100%) </t>
  </si>
  <si>
    <t xml:space="preserve">
Modelo de Gestión de las Regionales Aeronáuticas </t>
  </si>
  <si>
    <t xml:space="preserve">
1. Induccion y Reinduccion  del SG a las Regionales con el acompañamiento de los Gestores de acuerdo al fortalecimiento Institucional.
</t>
  </si>
  <si>
    <t>2. Realizar la Identificacion de los servicios que se presentan en cada uno de los aerpuertos de la Regionales</t>
  </si>
  <si>
    <t xml:space="preserve">
2. Verificar la contratación de las interventorías de los seis aeródromos para el mejoramiento de los seis aeródromos priorizados (Avance 10%, 30%, 70, 100%), ponderación 15%.</t>
  </si>
  <si>
    <r>
      <rPr>
        <sz val="12"/>
        <color theme="3" tint="-0.249977111117893"/>
        <rFont val="Arial Narrow"/>
        <family val="2"/>
      </rPr>
      <t xml:space="preserve">
1. Realizar tres (3) mesas de trabajo entre la Aerocivil y la ANI, para definir la viabilidad que el Edificio de Autoridad Aeronáutica sea construido mediante un IP. (Avance: 0%, 33%, 66%, 100%)</t>
    </r>
    <r>
      <rPr>
        <strike/>
        <sz val="12"/>
        <color theme="3" tint="-0.249977111117893"/>
        <rFont val="Arial Narrow"/>
        <family val="2"/>
      </rPr>
      <t xml:space="preserve">.
</t>
    </r>
  </si>
  <si>
    <t>(Documentos realizados /  Documentos  programados)*100</t>
  </si>
  <si>
    <t>Desarrollar en el 50% la Prestación de Servicios Aéreos Esenciales.</t>
  </si>
  <si>
    <t xml:space="preserve">Trámites hasta el 2026 seleccionados  </t>
  </si>
  <si>
    <t xml:space="preserve">1. Seleccionar los trámites restantes a actualizar a 2026 </t>
  </si>
  <si>
    <t>2. Definir y entregar a la Secretaria TI, las especificaciones técnicas de los trámites a automatizar durante 2024</t>
  </si>
  <si>
    <t>. Desarrollo de la solución tecnológica que automatize la solicitud de vuelos charter y la renovación permisos de operación y/o funcionamiento  (ESTA ACTIVIDAD DEBE VINCULARSE COMO RESPONSABLE A SECRETARIA TI)</t>
  </si>
  <si>
    <t xml:space="preserve"> - SECRETARÍA DE TECNOLOGÍAS DE LA INFORMACIÓN -TI</t>
  </si>
  <si>
    <t xml:space="preserve">SECRETARIA DE AUTORIDAD AERONÁUTICA </t>
  </si>
  <si>
    <t>2. Publicar los RAC 135, 155 y 5</t>
  </si>
  <si>
    <t xml:space="preserve"> Talleres de socialización y difusión de la regulación económica en las regionales realizadas</t>
  </si>
  <si>
    <t>No. de Talleres realizados / No. de Talleres programados</t>
  </si>
  <si>
    <t>2. Publicar la documentación actualizada</t>
  </si>
  <si>
    <t>2. Solicitar Vigencias futuras para la contratación</t>
  </si>
  <si>
    <t>1. Definir el alcance y los requerimientos técnicos de la consultoría</t>
  </si>
  <si>
    <t>3. Estructurar el proyecto para la etapa precontractual de la consultoría</t>
  </si>
  <si>
    <t>2. Participar como Entidad en cuatro (4) eventos especializados de Aviación No Tripulada a nivel internacional y/o nacional</t>
  </si>
  <si>
    <t>3. Crear y poner en funcionamiento un (1) área de ensayos y pruebas para Aviación No Tripulada</t>
  </si>
  <si>
    <t>4. Diseñar el Concepto Operacional del Sistema Tecnológico para la Gestión del Tráfico de Aeronaves no Tripuladas</t>
  </si>
  <si>
    <t>1. Análisis de la necesidad de implementación de un sistema tecnológico para la  gestión y administración del espacio aéreo para la Aviación No Tripulada (UA).</t>
  </si>
  <si>
    <t xml:space="preserve">2. Realización del  Estudio previo y analisis del Mercado </t>
  </si>
  <si>
    <t>1. Desarrollar un (1) taller de socialización en la regional nororiente</t>
  </si>
  <si>
    <t>2. Desarrollar un (1) taller de socialización en la regional centro sur</t>
  </si>
  <si>
    <t>3. Desarrollar un (1) taller de socialización en la regional noroccidente</t>
  </si>
  <si>
    <t xml:space="preserve">
Desarrollar un (1) taller de socialización en la regional norte</t>
  </si>
  <si>
    <t xml:space="preserve">
Normas Actualizadas en el 100%</t>
  </si>
  <si>
    <t xml:space="preserve">
1. Finalizar la actualización los proyectos de norma restantes (RAC 155 y RAC 5)
</t>
  </si>
  <si>
    <t xml:space="preserve">1. Actualizar la documentación para la certificación, control y vigilancia de la operación de helicopteros RAC 135
</t>
  </si>
  <si>
    <t xml:space="preserve"> 
Consultoria Plan Estrategico de Aviación General en Colombia </t>
  </si>
  <si>
    <t xml:space="preserve"> 4. Adjudicar y dar inicio a la ejecución contractual de la consultoría</t>
  </si>
  <si>
    <t>Normatividad para la aviación no tripulada, actualizada 
Integración entre el Estado, la industria y la academia</t>
  </si>
  <si>
    <t xml:space="preserve">Actividades Realizadas/ Actividades Programadas*100
Actividades Realizadas/ Actividades Programadas*100 </t>
  </si>
  <si>
    <t xml:space="preserve">
1. Realizar ocho (8) asesorías en temas de Aviación No Tripulada a entidades del orden internacional y/o nacional</t>
  </si>
  <si>
    <t>LUZ MELBA CASTAÑEDA LIZARAZO</t>
  </si>
  <si>
    <t>Informe trimestral de seguimiento a los compromisos</t>
  </si>
  <si>
    <t>No. Informes presentados / Informes programados *100</t>
  </si>
  <si>
    <t xml:space="preserve">Realizar cuatro mesas de trabajo de seguimiento al memorando de entendimiento </t>
  </si>
  <si>
    <t>2. Presentar un plan de trabajo de acuerdo a lo establecido en el Cláusula cuarta del memorando de entendimiento.</t>
  </si>
  <si>
    <t>1. Desarrollar un (1 ) taller de socialización en la regional nororiente</t>
  </si>
  <si>
    <t>2. Desarrollar un (1 ) taller de socialización en la regional centro sur</t>
  </si>
  <si>
    <t>Socializar y analizar con los operadores el análisis efectuado por la Aerocivil en el año 2023</t>
  </si>
  <si>
    <t xml:space="preserve">Boletin que contiene los costos de operación por hora-bloque de equipo 
</t>
  </si>
  <si>
    <t xml:space="preserve">1. Realizar  mesa de trabajo interna en la entidad y con las autoridades competentes, para identiificar eventuales mejoras a la normativas </t>
  </si>
  <si>
    <t xml:space="preserve">3. Seguimiento a los objetivos del caso de negocio </t>
  </si>
  <si>
    <t>1. Elaborar, presentar y socializar estrategias comerciales aeroportuarias para los Aeropuertos de Providencia, Arauca, Ibagué</t>
  </si>
  <si>
    <t xml:space="preserve">2. Definición y aplicación de modelos de negocios para los aeropuertos de Aeropuertos de San Andrés, Providencia Leticia, Armenia, Ibagué y Arauca definidos en las Estrategias </t>
  </si>
  <si>
    <t>3. Desarrollar un (1 ) taller de socialización en la regional noroccidente</t>
  </si>
  <si>
    <t>4. Desarrollar un (1 ) taller de socialización en la regional norte
5. Desarrollar un (1 ) taller de socialización en la regional oriente</t>
  </si>
  <si>
    <t xml:space="preserve">Propuestas de estrategias para la reducción del costo de la hora-bloque del transporte aéreo.
Número de boletines elaborados / 
Número de boletines planificados *100 o transporte aereo regional en Latinoamérica 
</t>
  </si>
  <si>
    <t>1. Documento Técnico de análisis hora - bloque de transporte aereo
1. Elaborar y publicar boletin de Costos de Operación por hora bloque de equipo</t>
  </si>
  <si>
    <t>2. Proponer mesas de trabajo con las aerolíneas para abrir la discusión y concertar estrategias para la reducción del costo de la hora-bloque del transporte aéreo.
1. Efectuar mesa de trabajo con las aerolíneas para abrir la discusión o concertar propuestas de estrategias para la reducción del costo de la hora-bloque del transporte aéreo.</t>
  </si>
  <si>
    <t>3. Informe con los resultados de las mesas de trabajo efectuadas.
2. Informe con los resultados de las mesas de trabajo efectuadas.</t>
  </si>
  <si>
    <t xml:space="preserve">2. De detectarse una posibilidad de mejora, presentar una propuesta de cambio normativo </t>
  </si>
  <si>
    <t>Modelos de negocio definidos para 4 Aeropuertos.</t>
  </si>
  <si>
    <t xml:space="preserve">Modelos de negocio definidos / Aeropuertos priorizados *100 </t>
  </si>
  <si>
    <t xml:space="preserve">1. Definición de modelos de casos de negocios </t>
  </si>
  <si>
    <t xml:space="preserve">
2. Aplicación de los modelos de negocios </t>
  </si>
  <si>
    <t>LUZ MELBA CASTAÑEDA LIZARAZO - SINDY PATRICIA SIERRA ARIZA</t>
  </si>
  <si>
    <t xml:space="preserve">2. Inicio ejecución contractual </t>
  </si>
  <si>
    <t>Porcentaje de cumplimiento sobre el 10% requerido.</t>
  </si>
  <si>
    <t>(Vehículos en tierra eléctricos/ Vehículos en tierra a combustión) *100</t>
  </si>
  <si>
    <t>1. Gestión precontractual y contractual para la contratación de los proyectos de movilidad eléctrica (Avance 10%, 80%, 100%, 100%).</t>
  </si>
  <si>
    <t>2. Estudios de pre-factibilidad y factibilidad de transición de movilidad (Avance 0%, 10% 60%, 100%).</t>
  </si>
  <si>
    <t>3. Formular un plan de acción para la implementación de movilidad eléctrica en el aeropuerto El Dorado (Avance 0%, 0% 50%, 100%).</t>
  </si>
  <si>
    <t xml:space="preserve">1. Gestión precontractual y contractual para el desarrollo de un plan de compensación ambiental.  (Avance 10%, 80%, 100%, 100%).  </t>
  </si>
  <si>
    <t>2. Obtención de verificaciones de huella de carbono para 10 aeropuertos a nivel nacional (Avance 0%, 10% 50%, 100%).</t>
  </si>
  <si>
    <t xml:space="preserve">1. Diagnóstico de los resultados de proyectos que tengan como objetivo principal la transformación energética y mitigación de emisiones del Sector Aéreo. </t>
  </si>
  <si>
    <t xml:space="preserve">2. Diagnóstico de los resultados de proyectos que tengan como objetivo principal la transformación energética y mitigación de emisiones del Sector Aéreo </t>
  </si>
  <si>
    <t xml:space="preserve">Formular Documento con la hoja de ruta de acuerdo con lo señalado en el conpes 4075 de 2022. </t>
  </si>
  <si>
    <t>1. Implementación de procedimientos PBN para aeropuertos nacionales e internacionales, conforme a la planificación y organización del espacio aéreo.</t>
  </si>
  <si>
    <t xml:space="preserve">Implementar el Plan de Acción del Esquema de Reducción y Compensación del carbono para la aviación Internacional. 
</t>
  </si>
  <si>
    <t xml:space="preserve">Actividades  programadas / actividades ejecutadas  * 100 %
</t>
  </si>
  <si>
    <t>(PGRD formulados /PGRD planificados) * 100</t>
  </si>
  <si>
    <t>1. Proceso precontractual y contractual para la formulación de planes de gestión de riesgo y la revisión de los planes formulados.</t>
  </si>
  <si>
    <t>2. Estructuración de planes de gestión de riesgo.</t>
  </si>
  <si>
    <t>3. Mesas de trabajo ministerio de transporte</t>
  </si>
  <si>
    <t>2. Actualizar y suscribir convenio interinstitucional y protocolos con el Ejercito Nacional. (10% Mesa de trabajo 30% Borrador Convenio 70% Convenio Firmado y Protocolos y 100% Entrenamientos y Ejercicios)</t>
  </si>
  <si>
    <t>4. Consolidar la Ejecución de los 10 Acuerdos y / o convenios interinstitucionales con las entidades, empresas del sector aeronáutico y organismos que forman  parte del sistema de emergencia y/o desastres aéreos civiles del Estado Colombiano coordinando ejercicios, simulacros, entrenamientos e intercambio de conocimiento. (10% Documento de planificacion 40% Coordinacion con tres Acuerdos 70% Coordinacion con otros 3 acuerdos y 100% Coordinacion con los 4 restantes)</t>
  </si>
  <si>
    <t>Porcentaje de cumplimiento de actividades de control fauna implementadas</t>
  </si>
  <si>
    <t xml:space="preserve">1. Articulación planes de gestión de riesgo con GERPAF. </t>
  </si>
  <si>
    <t>(Actividades de control fauna realizadas / Actividades de control fauna planificadas) * 100</t>
  </si>
  <si>
    <t>1. Incorporar en los contratos de mantenimiento y adecuación de infraestructura los criterios de mitigación de riesgos y amenazas de acuerdo con lo formulado en los PGRD. (Avance 25%, 50%, 75%, 100%).</t>
  </si>
  <si>
    <t>Implementación de actividades de las líneas del protocolo.</t>
  </si>
  <si>
    <t>1. Realizar la revisión y observaciones pertinentes al plan de Gestión Social. (Avance 50%, 100%, 100%, 100%).</t>
  </si>
  <si>
    <t xml:space="preserve"> Implementación de actividades de las líneas del protocolo.</t>
  </si>
  <si>
    <t>(Actividades sociales implementadas / Actividades sociales formuladas) * 100</t>
  </si>
  <si>
    <t>2. Modificar la actividad 2 así: Actualización de caracterizaciones sociales.</t>
  </si>
  <si>
    <t xml:space="preserve">Adjudicación  e inicio del contrato de los Sistemas de Energía alternativas renovables en las Estaciones de Araracuara y Centro de Gestión del Aeropuerto de  Barranquilla y Aeropuertos  de Leticia y Armenía.  </t>
  </si>
  <si>
    <t xml:space="preserve">
1.Realizar las etapas pre y contractual para la adquisición de los sistemas de energia renovables.
</t>
  </si>
  <si>
    <t xml:space="preserve">
Porcentaje de nivel de certificación de huella de carbono elevado.</t>
  </si>
  <si>
    <t xml:space="preserve">(Aeropuertos verificados ISO 1406 -I /Aeropuertos nacionales) * 100 </t>
  </si>
  <si>
    <t xml:space="preserve">3. Estructuración de planes de compensación para 5 aeropuertos certificados en verificación de huella de carbono.  (Avance 0%, 0% 50%, 100%).
</t>
  </si>
  <si>
    <t xml:space="preserve">
Estructura y alcance Hoja de ruta</t>
  </si>
  <si>
    <t xml:space="preserve">
Actividades Ejecutadas/Actividades Programadas *100</t>
  </si>
  <si>
    <r>
      <t xml:space="preserve">Mesas Técnicas realizadas 
Reporte de emisiones de CO2 de los operadores colombianos sujetos al esquema CORSIA .
</t>
    </r>
    <r>
      <rPr>
        <strike/>
        <sz val="12"/>
        <color theme="3" tint="-0.249977111117893"/>
        <rFont val="Arial Narrow"/>
        <family val="2"/>
      </rPr>
      <t xml:space="preserve">  </t>
    </r>
  </si>
  <si>
    <t xml:space="preserve">
2. Realizar el reporte de emisiones de CO2 para la Aviación Civil Internacional CORSIA en la plataforma CCR de la OACI, conforme a los datos enviados por los operadores y entes verificadores
</t>
  </si>
  <si>
    <t xml:space="preserve">
Implementación Hoja de Ruta SAF</t>
  </si>
  <si>
    <t xml:space="preserve">Actividades  programadas / actividades ejecutadas  * 100 %
</t>
  </si>
  <si>
    <t xml:space="preserve">
1. Reuniones intersectoriales para la formulacón de la normatividad
</t>
  </si>
  <si>
    <t xml:space="preserve">2. Vinculación SAF a la Comisión Intersectorial  de Biocombustibles 
</t>
  </si>
  <si>
    <t xml:space="preserve">
3. Estructuración Hoja de Ruta (Plan de Acción).
</t>
  </si>
  <si>
    <t>Formulación Planes de gestión de riesgo</t>
  </si>
  <si>
    <t xml:space="preserve"> 1. Elaborar Borrador del Plan Nacional de Operaciones de Busqueda y salvamento SAR (POSAR) 
(Cuatro entregas del documento proporcionales y divididas en 25% c/u)</t>
  </si>
  <si>
    <t>2. Implementación actividades de control Fauna.</t>
  </si>
  <si>
    <t xml:space="preserve">Actividades de mantenimiento y adecuación de infraestructura para mitigar riesgos y amenazas de acuerdo con lo formulado en los PGRD, implementadas </t>
  </si>
  <si>
    <t xml:space="preserve">(Actividades sociales implementadas / Actividades sociales formuladas) * 100
</t>
  </si>
  <si>
    <t xml:space="preserve">
1. Socialización el protocolo de gestión en las regionales. </t>
  </si>
  <si>
    <t xml:space="preserve">
3. Implementación de las líneas de educación, recreación, cultura y deporte.</t>
  </si>
  <si>
    <t xml:space="preserve">4. Implementación de las líneas de emprendimiento y participación ciudadana. .
</t>
  </si>
  <si>
    <t>2. Desarrollar la propuesta de actualización del RAC 21 en lo que aplique.</t>
  </si>
  <si>
    <t>3. Radicar ante el Grupo Estructura Normativa y Estándares Aeronáuticos la propuesta de actualización al RAC 21</t>
  </si>
  <si>
    <t xml:space="preserve"> RAC 21 actualizado  reglamentacion para las aceptaciones o aprobaciones de diseño de RPAS</t>
  </si>
  <si>
    <t xml:space="preserve"> Actividades ejecutadas / actividades programadas x100</t>
  </si>
  <si>
    <t>Certificación o actualización del 80% del total de certificados de funcionamiento  y/o documento equivalente, de las solicitudes presentadas en la vigencia que cumplen requisitos.</t>
  </si>
  <si>
    <t xml:space="preserve">Número de procesos de certificación  o actualización decertificados de funcionamiento o equivalente    
/ Número de solicitudes presentadas por los usuarios X 100%
</t>
  </si>
  <si>
    <t>Número de solicitudes recepcionadas</t>
  </si>
  <si>
    <t xml:space="preserve">Número de solicitudes analizadas / Número de solicitudes recepcionadas </t>
  </si>
  <si>
    <t>Requisitos  para que Colombia en 2026 obtenga el reconocimiento como estado de diseño.</t>
  </si>
  <si>
    <t>2. Iniciar los procesos de certificación que se han presentados y cumplan requisitos</t>
  </si>
  <si>
    <t>3. Notificación del acto administrativo y entrega del Certificado correspondiente al usuario.</t>
  </si>
  <si>
    <t>1. Efectuar la consulta formal a OACI solicitando los requisitos para que un estado sea reconocido como estado de diseño</t>
  </si>
  <si>
    <t>3. Formular una hoja de ruta en la cual se identifique las acciones a cumplir por parte del estado colombiano para ser reconocido como estado de diseño</t>
  </si>
  <si>
    <t>1. Ejecutar el proceso de certificación de acuerdo con el RAC 21, Capítulo O, a las organizaciones que hayan aplicado a ese proceso.</t>
  </si>
  <si>
    <t>2. Expedir el certificado como DOA al 100% de las empresas que hayan aplicado al proceso y que cumplan con los requisitos del mismo.</t>
  </si>
  <si>
    <t xml:space="preserve">Propuesta de reglamentación de desempeño ("Performance") para la certificación de aeronaves para uso en movilidad urbana y aeronaves no tripuladas (RPAS).en el 100% realizada </t>
  </si>
  <si>
    <t xml:space="preserve">
Actividades ejecutadas / actividades programadas x100
</t>
  </si>
  <si>
    <t>1. Socializar con la industria y la academia la parte de normas de Desempeño ("Performance") de la normativa internacional seleccionada, que será adecuada al contexto colombiano, con el objetivo de recibir aportes de parte de la academia y la industria.</t>
  </si>
  <si>
    <t>2. Realizar una mesa de trabajo donde se reciban los aportes de la academia y la industria derivados de la actividad 1</t>
  </si>
  <si>
    <t>3. Adecuar la propuesta de normatividad de normas de Desempeño ("Performance") con los aportes provenientes de la actividad 2, para que sirvan como insumo a la actualización del RAC 21 (Meta 66)</t>
  </si>
  <si>
    <t>1. Adecuar la normatividad seleccionada en 2023 al contexto colombiano.</t>
  </si>
  <si>
    <t xml:space="preserve">
1. Completar las actividades de certificación pendientes del año 2023</t>
  </si>
  <si>
    <t>2. Explorar con el convenio vigente entre AEROCIVIL y EASA la posibilidad de ser apoyados en la formulación e implementación de una hoja de ruta en la cual se identifique las acciones a cumplir por parte del estado colombiano para ser reconocido como estado de diseño.</t>
  </si>
  <si>
    <r>
      <t xml:space="preserve">Impulsar como actor relevante en la triada, los desarrollos aeronauticos y aeroespaciales de carácter productivo que permitan una nueva industrializacion
</t>
    </r>
    <r>
      <rPr>
        <b/>
        <sz val="12"/>
        <color theme="3" tint="-0.249977111117893"/>
        <rFont val="Arial Narrow"/>
        <family val="2"/>
      </rPr>
      <t>NUEVA</t>
    </r>
  </si>
  <si>
    <r>
      <rPr>
        <b/>
        <sz val="12"/>
        <color theme="3" tint="-0.249977111117893"/>
        <rFont val="Arial Narrow"/>
        <family val="2"/>
      </rPr>
      <t xml:space="preserve">
7. SEGURIDAD OPERACIONAL Y DE LA AVIACIÓN CIVIL:
</t>
    </r>
    <r>
      <rPr>
        <sz val="12"/>
        <color theme="3" tint="-0.24997711111789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
Posicionar a Colombia como el país con el mayor nivel de implementación efectiva de estándares y mejores prácticas en seguridad operacional (safety), seguridad de la aviación civil (security) y facilitación, en un entorno de confianza y de cultura justa en compañía del sector, promoviendo el mejoramiento continuo de la calidad y seguridad del servicio de transporte aéreo.</t>
    </r>
  </si>
  <si>
    <t>1. Completar el desarrollo e implementación de los estándares, para aceptación y evaluación de los SMS en todos los proveedores de Servicios obligados (reglamentariamente) a su implementación</t>
  </si>
  <si>
    <t>1.Completar el desarrollo de estándares para evaluación y definición de perfiles de riesgo de proveedores de servicios</t>
  </si>
  <si>
    <t>1. Formulación del Plan al 70% (documento escrito)</t>
  </si>
  <si>
    <t>1. Implementación de actividades básicas que sean formuladas en el Plan de Seguridad de la Aviación Civil  (evaluable solo en el último trimestre)</t>
  </si>
  <si>
    <t>2. Actualización de caracterizaciones sociales. (Avance 10%, 40%, 70%, 100%).</t>
  </si>
  <si>
    <t xml:space="preserve">4. Implementación de las líneas de emprendimiento y participación ciudadana. </t>
  </si>
  <si>
    <t xml:space="preserve">3. Implementación de las líneas de educación, recreación, cultura y deporte. </t>
  </si>
  <si>
    <t>Descripción del sistema, analisis de faltantantes y desarrollo del cronograma para el plan de implantación del Sistema de Gestión Seguridad de la Aviación Civil (SeMS) de la SSNA como proveedor de servicios a la aviación</t>
  </si>
  <si>
    <t>Estructurar la política, objetivos, y documentación de Seguridad  de la Aviación Civil (SeMS) de la SSNA como proveedor de servicios a la aviación</t>
  </si>
  <si>
    <t>Elaborar base de datos para control, análisis y administración para la gestión de amenazas de seguridad de Aviación Civil (SeMS) de la SSNA como proveedor de servicios a la aviación</t>
  </si>
  <si>
    <t>2.Realizar la Gestión de riesgos de seguridad operacional de los reportes recibidos por el sistema de notificación del Seguridad Operacional del SMS de Servicios Aeroportuarios. (Avance 10%, 45%, 75%, 100%).</t>
  </si>
  <si>
    <t xml:space="preserve">1.Aseguramiento de la seguridad operacional  </t>
  </si>
  <si>
    <t>1. Verificar  todas  las solicitudes de registro que se reciban en el Grupo Registro Aeronáutico</t>
  </si>
  <si>
    <t>2. Elaborar y expedir los actos administrativos correspondientes con base en las solicitudes recibidas en la vigencia</t>
  </si>
  <si>
    <t>2. Cancelar las matriculas evaluadas que cumplan con los criterios para cancelación, de las que se encuentren en condición de inactividad mayor a tres (3) años.</t>
  </si>
  <si>
    <t>1. Levantar la relación de enmiendas propuestas objeto de monitoreo a través de un cuadro control de enmiendas.</t>
  </si>
  <si>
    <t>2. Seguimientos trimestrales que monitoreen los proyectos de enmienda, generando documentos que evidencien los avances.</t>
  </si>
  <si>
    <t>1. Originar el proceso de cumplimiento de las recomendaciones, gestionando ante las entidades encargadas de su cumplimiento el 100% de las recomendaciones emitidas en los Informes Finales de Investigacion de Accidentes e Incidentes Graves terminados en el IV trimestre del año 2023, y en los semestres I, II y III del año 2024.</t>
  </si>
  <si>
    <t>1. Terminar el 100% de las investigaciones de accidentes e incidentes graves que estaban pendientes el 31-dic-23.</t>
  </si>
  <si>
    <t>2. Terminar la investigación del 20% de los accidentes e incidentes graves que ocurran hasta junio de 2024.</t>
  </si>
  <si>
    <t>Portentaje de cumplimiento de mantenimiento del Sistema de Gestión Seguridad Operacional (SMS) operativo al 50%</t>
  </si>
  <si>
    <t>1. Gestionar con los operadores aéreos la terminación las investigaciones de todos los incidentes ocurridos en el año 2023, que estaban pendientes el 31-dic-23.</t>
  </si>
  <si>
    <t>2. Gestionar con los operadores aéreos la terminación de las investigaciones del 90% de los Incidentes ocurridos hasta el 30-sep-24.</t>
  </si>
  <si>
    <t>2. Participar en seis (6) actividades de promoción o de capacitación de Seguridad Operacional, o asuntos relacionados, que organicen otras entidades o dependencias y a los cuales se invite a participar a la DIACC.</t>
  </si>
  <si>
    <r>
      <t xml:space="preserve">Alcanzar el </t>
    </r>
    <r>
      <rPr>
        <b/>
        <sz val="12"/>
        <color theme="3" tint="-0.249977111117893"/>
        <rFont val="Arial Narrow"/>
        <family val="2"/>
      </rPr>
      <t>87</t>
    </r>
    <r>
      <rPr>
        <sz val="12"/>
        <color theme="3" tint="-0.249977111117893"/>
        <rFont val="Arial Narrow"/>
        <family val="2"/>
      </rPr>
      <t xml:space="preserve"> % de Implementación Efectiva de los Elementos Críticos referidos a la Seguridad Operacional en las áreas LEG, PEL, OPS, AIR, ANS y AGA.</t>
    </r>
  </si>
  <si>
    <t xml:space="preserve">
1. Autoevaluación PQs LEG, PEL, OPS, AIR, ANS y AGA    </t>
  </si>
  <si>
    <t xml:space="preserve">
1. Validación de avances a los CAPs pendientes</t>
  </si>
  <si>
    <t xml:space="preserve">
1. Autoevaluación PQs AVSEC</t>
  </si>
  <si>
    <t xml:space="preserve">
1. Asistencia a eventos programados desde el SRVSOP</t>
  </si>
  <si>
    <r>
      <t xml:space="preserve">Alcanzar un </t>
    </r>
    <r>
      <rPr>
        <b/>
        <u/>
        <sz val="12"/>
        <color theme="3" tint="-0.249977111117893"/>
        <rFont val="Arial Narrow"/>
        <family val="2"/>
      </rPr>
      <t>50%</t>
    </r>
    <r>
      <rPr>
        <sz val="12"/>
        <color theme="3" tint="-0.249977111117893"/>
        <rFont val="Arial Narrow"/>
        <family val="2"/>
      </rPr>
      <t xml:space="preserve"> de implementación del SSP, en estado presente y efectivo </t>
    </r>
  </si>
  <si>
    <r>
      <t xml:space="preserve">Alcanzar un 20 </t>
    </r>
    <r>
      <rPr>
        <u/>
        <sz val="11"/>
        <color theme="3" tint="-0.249977111117893"/>
        <rFont val="Arial"/>
        <family val="2"/>
      </rPr>
      <t>%</t>
    </r>
    <r>
      <rPr>
        <sz val="11"/>
        <color theme="3" tint="-0.249977111117893"/>
        <rFont val="Arial"/>
        <family val="2"/>
      </rPr>
      <t xml:space="preserve"> de implementación del SSP, en estado presente y efectivo </t>
    </r>
  </si>
  <si>
    <r>
      <t>Implementar al 100% el Sistema de Gestión de la Seguridad de la Aviación Civil (</t>
    </r>
    <r>
      <rPr>
        <b/>
        <sz val="12"/>
        <color theme="3" tint="-0.249977111117893"/>
        <rFont val="Arial Narrow"/>
        <family val="2"/>
      </rPr>
      <t>SeMS</t>
    </r>
    <r>
      <rPr>
        <sz val="12"/>
        <color theme="3" tint="-0.249977111117893"/>
        <rFont val="Arial Narrow"/>
        <family val="2"/>
      </rPr>
      <t>) para los Servicios  Aeroportuarios (SSA),  alineado con el Plan Nacional de Seguridad de la Aviacion Civil expedido por la autoridad,  y  con el Plan Global de Seguridad de la Aviacion Civil (GASeP) promulgado por la OACI.</t>
    </r>
  </si>
  <si>
    <t>Documentaciòn SeMS, creados y/o actualizados
Implementación de actividades de las líneas del protocolo.</t>
  </si>
  <si>
    <t>Documentos entregados para revisiòn / documentos programados para entregar
(Actividades sociales implementadas / Actividades sociales formuladas) * 100</t>
  </si>
  <si>
    <t>1. Socialización el protocolo de gestión en las regionales. (Avance 40%, 80%, 100%, 100%).</t>
  </si>
  <si>
    <t xml:space="preserve">
Porcentaje de Implantación del Sistema de Gestión Seguridad de Aviación Civil (SeMS) presente y adecuado al 100%</t>
  </si>
  <si>
    <r>
      <t>Fortalecer la implementación,operacion y mantenimiento del Sistema de Gestion de Seguridad Operacional (</t>
    </r>
    <r>
      <rPr>
        <b/>
        <sz val="12"/>
        <color theme="3" tint="-0.249977111117893"/>
        <rFont val="Arial Narrow"/>
        <family val="2"/>
      </rPr>
      <t>SMS</t>
    </r>
    <r>
      <rPr>
        <sz val="12"/>
        <color theme="3" tint="-0.249977111117893"/>
        <rFont val="Arial Narrow"/>
        <family val="2"/>
      </rPr>
      <t xml:space="preserve">) para Servicios  Aeroportuarios (SSA)  alineado con el Plan Nacional de seguridad Operacional establecido por la autoridad aeronautica colombiana y de Acuerdo con el Plan Global de Seguridad Operacional (GASP) promulgado por la OACI
</t>
    </r>
  </si>
  <si>
    <t xml:space="preserve">
Actividades ejecutadas para la Implantación y Fortalecimiento del Sistema de Gestión de Operacional (SMS). 
</t>
  </si>
  <si>
    <t xml:space="preserve">
Actividades ejecutadas para la Implantación y Fortalecimiento del Sistema de Gestión de Operacional (SMS).</t>
  </si>
  <si>
    <t xml:space="preserve">1. Adelantar el fortalecimiento de la herramienta tecnológica para el reporte de los eventos de seguridad operacional (MOR - VOR) bajo el alcance de SMS de Servicios Aeroportuarios. (Avance 10%, 45%, 75%, 100%).
</t>
  </si>
  <si>
    <t xml:space="preserve">3. Promoción, sensibilización y comunicación de la Seguridad Operacional (SMS) referente a la operación y prestación de servicios aeroportuarios (a través de capacitación Mixta-presencial, virtual-, e-learning, boletines, podcast, infografías y otros recursos como cooperación nacional e internacional nacional). 
</t>
  </si>
  <si>
    <t xml:space="preserve">
Porcentaje de Informes Finales de investigaciones de accidentes e incidentes graves 2023 y 2024 finalizados</t>
  </si>
  <si>
    <t xml:space="preserve">
Número de investigaciones de accidentes e incidentes graves 2023 y 2024 finalizadas x 100 / Número de eventos pendientes (2023) u ocurridos (2024).</t>
  </si>
  <si>
    <t xml:space="preserve">
Porcentaje de Informes Finales de investigaciones de incidentes 2023 y 2024 finalizados.</t>
  </si>
  <si>
    <t xml:space="preserve">
1. Organizar y realizar ocho (8) actividades de promoción de Seguridad Operacional, de manera presencial o virtual, en diferentes regiones sel país.</t>
  </si>
  <si>
    <t>Fortalecer el Sistema de Gestión de Seguridad Operacional (SMS) y de Seguridad a la Aviación Civil (SeMS).
Estructurar, mantener y orientar la operación del Sistema de Gestión Seguridad Operacional (SMS) de la Secretaría de Servicios a la Navegación Aérea (SSNA) como Proveedor de servicios a la aviación
Estructurar, mantener y orientar la operación del Sistema de Gestión Seguridad de Aviación Civil (SeMS) de la Secretaría de Servicios a la Navegación Aérea (SSNA) como Proveedor de servicios a la aviación</t>
  </si>
  <si>
    <t>Continuar con la implementación de estrategias para compartir y difundir el conocimiento garantizando su apropiación a nivel institucional.</t>
  </si>
  <si>
    <t xml:space="preserve">1.Continuar con las acciones de documentación de buenas prácticas, semilleros de conocimiento y relevo generacional en articulación con el Centro de Estudios Aeronáuticos – CEA. . </t>
  </si>
  <si>
    <t>2. Continuar con la Integración de la Política GC+I con el Plan Institucional de Capacitación y relevo generacional en términos de transferencia interna de conocimiento.</t>
  </si>
  <si>
    <t>gestión de proyectos</t>
  </si>
  <si>
    <t xml:space="preserve">Actividades de Gestión de Proyectos ejecutadas / Actividades de Gestión de Proyectos programadas
</t>
  </si>
  <si>
    <t>Ejecución Plan Institucional de Capacitación - PIC 2024</t>
  </si>
  <si>
    <t>Implementar una solución tecnológica para apoyar procesos para la gestión de autoridad en seguridad operacional.</t>
  </si>
  <si>
    <t>1. Adjudicar y dar inicio a la ejecución contractual de la solución de portales para la Entidad.</t>
  </si>
  <si>
    <t>2. Hacer seguimiento a la ejecución contractual de la solución de portales para la Entidad.</t>
  </si>
  <si>
    <t>Fortalecer la Gestión de Información estadística</t>
  </si>
  <si>
    <t>% de Gestión Oportuna de las necesidades de Analítica</t>
  </si>
  <si>
    <t>Número de Soluciones y/o productos analíticos analizados / Número de Soluciones y/o productos analíticos requeridos</t>
  </si>
  <si>
    <t>1. Presentar para Revisión la métodológia de la  Política Gestión Estadística  que cumpla con los requisitos del Sistema de Gestión a la Oficina Asesora de Planeación</t>
  </si>
  <si>
    <t>2. Revisar y aprobar a métodológia de la  Política Gestión Estadística  que cumpla con los requisitos del Sistema de Gestión _ Responsable Oficina Aseroa de planeación</t>
  </si>
  <si>
    <t>3. Identificar la oferta y demanda de información estadística inventario de información estadística:
- Operaciones estadísticas
- Registros administrativos
- Indicadores con su línea base</t>
  </si>
  <si>
    <t>4. Definir procedimientos para la difusión de información estadística.</t>
  </si>
  <si>
    <t>1. Analizar y gestionar los requerimientos frente a las soluciones y/o productos de analísis de datos</t>
  </si>
  <si>
    <t xml:space="preserve">2. Diseñar productos analíticos que oriente a la toma de decisiones.  </t>
  </si>
  <si>
    <t xml:space="preserve">3. Socializar los productos analíticos realizados para su uso y apropiación. </t>
  </si>
  <si>
    <t xml:space="preserve">Evaluación Semestral del Sistema de Control Interno
</t>
  </si>
  <si>
    <t>1. Aprobación Plan de Auditoria V2. Vigencia 2024</t>
  </si>
  <si>
    <t>2. Cumplimiento del plan de auditorias vigencia 2024</t>
  </si>
  <si>
    <t>Finiquitar el trámite respecto de los asuntos disciplinarios que se encuentran en etapa de instrucción, correspondiente a las vigencias 2019 a 2020</t>
  </si>
  <si>
    <t>1. Evaluar y adoptar las decisiones disciplinarias que en derecho orrespondan, ya sea formulación de pliego de cargos o archivo definitivo,en los procesos disciplinarios activos a 01 de enero de 2024 a cargo de laOficina de Control Disciplinario Interno que correspondan a las vigencias2019, 2020 y 2021.</t>
  </si>
  <si>
    <t>Trámite de procesos disciplinarios</t>
  </si>
  <si>
    <t>(Procesos disciplinarios decididos vigencias 2019 a 2021 / No. Procesos
disciplinarios a 01/01/2024 de vigencias 2019 a 2021) * 100%</t>
  </si>
  <si>
    <t>7. Hacer el seguimiento y control de la disponibilidad del servicio de cada aplicación gestionada por la Secretaría de Tecnologías de la Información – TI.</t>
  </si>
  <si>
    <t>1. Aprobar el PETI según el estándar sectorial.</t>
  </si>
  <si>
    <t>2. Tramitar las vigencias futuras para el desarrollo de los proyectos estratégicos de TI.</t>
  </si>
  <si>
    <t>3. Desarrollar e implementar un marco de mejora continua basado en TI para estandarizar y optimizar los procesos de gestión de cambios.</t>
  </si>
  <si>
    <t>4.Formular los proyectos derivados del PETI: red de datos / automatización de aeropuertos.</t>
  </si>
  <si>
    <t>5. Estructurar el proyecto de automatización del aeropuerto El Edén, de Armenia.</t>
  </si>
  <si>
    <t>Analizar y gestionar los requerimientos frente a las soluciones y/o productos de analítica de datos relacionados con el Sector Transporte Modo Aéreo</t>
  </si>
  <si>
    <t>6. Elaborar y ejecutar el plan de mejora oportunidad y efectividad del servicio de soporte a usuarios de los componentes de TI sujetos a contratos de soporte y mantenimiento.</t>
  </si>
  <si>
    <t xml:space="preserve">3. Adelantar los procesos de baja de bienes muebles correspondientes a la meta, teniendo en cuenta el plan de bajas vigencia 2024. 
</t>
  </si>
  <si>
    <t xml:space="preserve">
Cumplimiento plan de bajas para bienes muebles  del año 2023</t>
  </si>
  <si>
    <t xml:space="preserve">
1. Programar y realizar los inventarios de bienes muebles para dar de baja, tanto a Nivel Regional como Nivel Central.</t>
  </si>
  <si>
    <t xml:space="preserve">
2. Crear y hacer seguimiento al plan de bajas de bienes muebles a nivel nacional, de acuerdo con los inventarios realizados al cierre de 2023.</t>
  </si>
  <si>
    <t xml:space="preserve">
3. Adelantar los procesos de baja de bienes muebles correspondientes a la meta, teniendo en cuenta el plan de bajas vigencia 2023</t>
  </si>
  <si>
    <t xml:space="preserve">o
Cumplimiento plan de sensibilizaciones y  Fortalecimiento  </t>
  </si>
  <si>
    <t xml:space="preserve">
1. Dar continuidad al plan de sensibilizaciones y fortalecimiento para Nivel Central y Regional  en el proceso de Gestión de Compras y Contrataciónes Públicas .</t>
  </si>
  <si>
    <t xml:space="preserve">
2. Cumplir las actividades establecidas en el plan de sensibilizaciones y fortalecimiento para Nivel Central y  Regional  en el proceso de Gestión de Compras y Contrataciónes Públicas definido para 2024</t>
  </si>
  <si>
    <t xml:space="preserve">
Cumplimiento del cronograma de actividades para la implementación</t>
  </si>
  <si>
    <t xml:space="preserve">
Actividades ejecutadas / Actividades Programadas * 100</t>
  </si>
  <si>
    <t xml:space="preserve">
1. Implementar la Adquisición de inmuebles (Incluyendo la gestión de comercialización que le permita a la entidad ser competitiva)</t>
  </si>
  <si>
    <t xml:space="preserve">
Inventario de Inmuebles actualizado </t>
  </si>
  <si>
    <t xml:space="preserve">
2. Culminar la actualización del inventario de Inmuebles (incluyendo arrendamientos y comodatos). </t>
  </si>
  <si>
    <t xml:space="preserve">
1. Medir, evaluar y diagnosticar la oportunidad y efectividad del servicio de soporte a usuarios de los componentes de TI por parte de funcionarios y contratistas por orden de prestación de servicios.
</t>
  </si>
  <si>
    <t xml:space="preserve">
2. Elaborar y ejecutar el plan de mejora de oportunidad y efectividad del servicio de soporte a usuarios de los componentes de TI por parte de funcionarios y contratistas.</t>
  </si>
  <si>
    <t xml:space="preserve">
3. Medir, evaluar y diagnosticar la oportunidad y efectividad del servicio de soporte a usuarios de los componentes de TI por parte de la mesa de ayuda según los acuerdos de nivel de servicio (ANS).</t>
  </si>
  <si>
    <t xml:space="preserve">
4. Elaborar y ejecutar el plan de mejora oportunidad y efectividad del servicio de soporte a usuarios de los componentes de TI por parte de la mesa de ayuda.</t>
  </si>
  <si>
    <t xml:space="preserve">
5. Medir, evaluar y diagnosticar la oportunidad y efectividad del servicio de soporte a usuarios de los componentes de TI sujetos a contratos de soporte y mantenimiento según los acuerdos de nivel de servicio (ANS).</t>
  </si>
  <si>
    <t xml:space="preserve">Sensibilización en materia disciplinaria 
Sensibilización en materia disciplinaria 
</t>
  </si>
  <si>
    <t xml:space="preserve">
(Actividades Ejecutadas / Actividades programadas) * 100%</t>
  </si>
  <si>
    <t>Documento con resultado de la implementación
1. Documento con la evaluación de los resultados de la PPDA 2022-2023</t>
  </si>
  <si>
    <t xml:space="preserve">
1. Evaluar  los resultados de la implementacion del plan de acción de la Política de Prevención del Daño Antijurídico 2022-2023.</t>
  </si>
  <si>
    <t xml:space="preserve">Matriz de seguimiento al cronograma
2. Acto administrativo y soporte de cargue en el Ekogui de la Política de Prevención del Daño Antijurídico 2024-2025 formulada y aprobada </t>
  </si>
  <si>
    <t xml:space="preserve">
2. Formular y aprobar la Política de Prevención del Daño Antijurídico 2024-2025</t>
  </si>
  <si>
    <t xml:space="preserve">
3. Presentar los meses de abril, agosto y diciembre informe ejecutivo de seguimiento a la implementación de la PPDA 2024-2025 </t>
  </si>
  <si>
    <t>Porcentaje de avance en la realización de capacitaciones a los apoderados de la Oficina Jurídica.
Base de datos de normativa jurisprudencia y conceptos sistematizada</t>
  </si>
  <si>
    <t xml:space="preserve">
1. Presentar proyecto general ante las Oficinas de Análítica y Gestión de Proyectos y la Secretaría de Tecnologías de la Información.
Preparar con dichas dependencias documetnos precontractuales para contar con plataforma de Inteligencia Artificial que sistematice la normativa, jurisprudencia y conceptos en los temas de relevancia jurídica para la entidad. </t>
  </si>
  <si>
    <t>Actualización a junio de la provisión contable en el aplicativo ekogui de todos los procesos judiciales en los que la Entidad actué como demandado
Actualización a junio semestral de la provisión contable en el aplicativo ekogui de todos los procesos judiciales en los que la Entidad actué como demandado</t>
  </si>
  <si>
    <t xml:space="preserve">
1. Realizar  semestralmente la actualización de la provisión contable en el aplicativo ekogui de todos los procesos judiciales en los que la Entidad actué como demandado</t>
  </si>
  <si>
    <t xml:space="preserve">
3. Realizar a través de la ooordinación del Grupo Interno de Trabajo Representación Judicial  seguimiento y control semestrall de los procesos judiciales y extrajudiciales en los que la entidad es parte</t>
  </si>
  <si>
    <t xml:space="preserve">1. Identificar y priorizar las necesidades de mantenimiento de infraestructura aeroportuaria en los aeropuertos adscritos a las seis Direcciones Regionales Aeronáuticas.                             </t>
  </si>
  <si>
    <t>Posicionar y consolidar el que hacer Jurídico de la entidad frente al sector, orientado por un modelo de gerencia jurídica pública eficiente y eficaz que permita hacer efectiva la política de prevención del daño antijurídico adoptada por la Entidad.
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</si>
  <si>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 xml:space="preserve">Implementar estrategias que permitan la mejora continua del proceso de Defensa Jurídica de la Entidad 
Implementar 100% la gestión de información estadística  y la toma de decisiones estratégicas de la Entidad basada en datos
</t>
  </si>
  <si>
    <r>
      <t xml:space="preserve">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</si>
  <si>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</si>
  <si>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METAR AUTO FORTALECIDO</t>
  </si>
  <si>
    <t>Informe de Seguimiento</t>
  </si>
  <si>
    <t>Informe de seguimiento de avance hasta lograr la adquisición</t>
  </si>
  <si>
    <t>1. Suscribir el contrato de consultoría para realizar estudios y diseños para nueva terminal, SEI, TWR e infraestructura complementaria, plataforma y calles de rodaje del Aeropuerto Golfo de Morrosquillo de Tolú, Sucre
SE MANTIENE ACTIVIDAD</t>
  </si>
  <si>
    <t>Planificacion Aeroportuaria ILES</t>
  </si>
  <si>
    <t>Actividades de Planificación ejecutadas / Actividades de Planificación programadas</t>
  </si>
  <si>
    <t>4. Adjudicar y dar inicio a la ejecución contractual de la consultoría</t>
  </si>
  <si>
    <t>1. Efectuar el seguimiento a las consultorías de   Infraestructuras Logisticas Especializadas (ILE) contratadas en el año 2023</t>
  </si>
  <si>
    <t>1. Suscribir contratos para actualización de dos planes maestros con su estudio de conectividad.</t>
  </si>
  <si>
    <t xml:space="preserve">
2. Analizar y definir la manera como se realizarán las intervenciones en los
aeródromos de las entidades territoriales (convenios, contratos
interadministrativos, licitaciones, concursos de méritos)
SE ELIMINA META</t>
  </si>
  <si>
    <t>Actividades ejecutadas / Actividades programadas</t>
  </si>
  <si>
    <t>Gestión de seguimiento a las concesiones vigentes.</t>
  </si>
  <si>
    <t>1. Promover mensualmente el Comité Operativo ANI-AEROCIVIL, según Convenio Interadministrativo de Cooperación P-C-008 de 2018.</t>
  </si>
  <si>
    <t>2. Coordinar con las áreas competentes de Aerocivil y con la ANI, la actualización de los registros contables en las concesiones aeroportuarias.</t>
  </si>
  <si>
    <t>3. Realizar visitas en sitio a las concesiones aeroportuarias, con el fin de verificar el recaudo de ingresos y el estado del aeropuerto.</t>
  </si>
  <si>
    <t>4. Consolidar el tablero de control del seguimiento a la contraprestación.</t>
  </si>
  <si>
    <t>Revisión y actualización de tarifas aeroportuarias de las concesiones.
NUEVA META</t>
  </si>
  <si>
    <t>Gestión a la estructura tarifaria de servicios aeroportuarios.</t>
  </si>
  <si>
    <t>1. Realizar el cálculo de las tarifas aeroportuarias y emitir oficios informando a las concesiones las nuevas tasas.</t>
  </si>
  <si>
    <t>2. Realizar para la entidad un estudio de tasas, derechos y servicios revisando estructuras tarifarias en otros países y con recomendaciones de estudios económicos de OACI y otras agremiaciones del transporte aéreo.</t>
  </si>
  <si>
    <t>3. Proponer incentivos en tasas y derechos para concesiones aeroportuarias y aeropuertos no concesionados, que busquen estimular el crecimiento del transporte aéreo.</t>
  </si>
  <si>
    <t>Reversión y retoma de aeropuertos concesionados
NUEVA META</t>
  </si>
  <si>
    <t>Documento formal de Acuerdo entre la ANI y la Aeronáutica Civil.</t>
  </si>
  <si>
    <t>Documento formal</t>
  </si>
  <si>
    <t>1. Coordinar el proceso de reversión y entrega de los aeropuertos Alfonso Bonilla Aragón, Rafael Núñez y Ernesto Cortissoz.</t>
  </si>
  <si>
    <t>Proceso adjudicado y/o adicionado</t>
  </si>
  <si>
    <t>2. Adjudicar y/o adicionar contratos de operación que estén bajo la competencia de la Secretaría de Servicios Aeroportuarios, para los aeropuertos Alfonso Bonilla Aragón y Ernesto Cortissoz.</t>
  </si>
  <si>
    <t>3. Adjudicar contratos de mantenimiento de infraestructura para los aeropuertos Alfonso Bonilla Aragón y Ernesto Cortissoz de Barranquilla.</t>
  </si>
  <si>
    <t>4. Crear un protocolo procedimental para el acto de retoma de un aeropuerto concesionado y reglamentarlo mediante un acto administrativo.</t>
  </si>
  <si>
    <t>2. Talleres (4) de acuerdo con el CONPES 4058 a entidades externas (Un taller cada trim 25% c/u)</t>
  </si>
  <si>
    <t xml:space="preserve">1. Suscribrir el contrato para la construcción de la terminal, torre de control y  cuartel de bomberos del aeropuerto de Mitu
</t>
  </si>
  <si>
    <t xml:space="preserve">1. Suscribrir el contrato para la construcción de la terminal, torre de control, base SEI y ampliacion de la plataforma del aeropuerto de Ipiales
</t>
  </si>
  <si>
    <t>2. Realizar seguimiento al proceso de expropiación hasta culminar la adquisición</t>
  </si>
  <si>
    <t>1. Acta de Aprobación de los estudios aprobados y/o ajustados por el contratista por parte de la Interventoría del Contrato</t>
  </si>
  <si>
    <t xml:space="preserve">1. Suscribrir el contrato para la construcción de la terminal, infraestructura complementaria y recuperación de la plataforma del Aeropuerto de Pitalito
</t>
  </si>
  <si>
    <t>Aprobación de estudios y diseños apropiado y/o ajustados por el contratista.</t>
  </si>
  <si>
    <t>Mejorar la eficiencia en los servicios ATS mediante la implementación de procedimientos de control de transito aereo basados en la vigilancia ADS-B por encima del FL190</t>
  </si>
  <si>
    <t>1. Implementar las posiciones de gestion de afluencia de transito aereo en el centrro de control de BAQ y en las salas de vigilancia MED, CLO y CUC subordinadas a la FCMU COL. (10% planificacion 40% BAQ 70% MED y CLO 100% CUC )</t>
  </si>
  <si>
    <t>Implementar procesos y procedimientos ATFCM a nivel nacional de acuerdo al concepto operacional ATFCM</t>
  </si>
  <si>
    <t>Esta actividad continua para el 2024 (Informes Trimestrales 5% 25% 50% 100%)</t>
  </si>
  <si>
    <t>AVANZAR EN LA HOJA DE RUTA DE LA TRANSICION DEL AIS AL AIM FASE I,  FASE II Y FASE III</t>
  </si>
  <si>
    <t xml:space="preserve">1. Diseñar seis (6) procedimientos de vuelo PBN (instrumentos o visual) para los aeropuertos de la amazonia y orinoquia colombiana
 (10% Documento de planificacion 30% Procedimientos de dos aeropuertos 60% dos aeropuertos adicionales y 100% 2 adicionales para un total de 6) </t>
  </si>
  <si>
    <t>Aunar esfuerzos con la ANI para que la APP por iniciativa privada del Aeropuerto Internacional Gustavo Rojas Pinilla de San Andrés incluya en su alcance, la implementación de la Infraestructura Logística Especializada.</t>
  </si>
  <si>
    <t>1. Realizar mesas de trabajo entre la Aerocivil y la ANI, para definir la viabilidad de la implementación de la Infraestructura Logística Especializada.</t>
  </si>
  <si>
    <t xml:space="preserve">1. Realizar el mantenimiento lado aire del 10% de los aeropuertos de la infraestructura a cargo de la Aerocivil
</t>
  </si>
  <si>
    <t xml:space="preserve">1. Realizar el mantenimiento lado tierra del 10% aeropuertos de la infraestructura a cargo de la Aerocivil
</t>
  </si>
  <si>
    <t xml:space="preserve">Realizar el mantenimiento de la infraestructura Aeroportuaria lado tierra con vocación al usuario
</t>
  </si>
  <si>
    <t xml:space="preserve"> 1. Realizar el diagnóstico y definir la estrategia requerida para mejorar las condiciones de accesibilidad, adecuación de terminales y parqueaderos que faciliten la movilidad de las personas con discapacidad en diez (10) aeropuertos de la Aerocivil.</t>
  </si>
  <si>
    <t>1. Realizar seguimiento a la ejecución, a través de convenio interadministrativos con ingenieros militares, de los recursos gestionados para el mejoramiento de los seis (6) aeródromos para la prestación de Servicios Aéreos Esenciales ASAE.</t>
  </si>
  <si>
    <t>Aeropuertos ASAES con inicio de mejoramiento/ 6 * 100</t>
  </si>
  <si>
    <t>Aeropuertos ASAES con inicio de mejoramiento</t>
  </si>
  <si>
    <t xml:space="preserve"> 1. Promover mesas bimestrales de direccionamiento estratégico con la ANI para el seguimiento de asociaciones público-privadas en estructuración</t>
  </si>
  <si>
    <t>Revisión al alcance de nuevos proyectos de Asociaciones Público-Privadas en estructuración.</t>
  </si>
  <si>
    <t xml:space="preserve">2. Revisar con la ANI que las asociaciones público-privadas en estructuración cuenten con un porcentaje de contraprestación favorable para la Aerocivil.
</t>
  </si>
  <si>
    <t xml:space="preserve">3. Crear un protocolo procedimental al momento de recibir una propuesta de APP de la ANI y reglamentarlo mediante un acto administrativo.
</t>
  </si>
  <si>
    <t xml:space="preserve">4. Consolidar el tablero de control del seguimiento a la contraprestación.
</t>
  </si>
  <si>
    <t>Gestión sobre obras complementarias y/o voluntarias propuestas por Aerocivil en contratos de concesión</t>
  </si>
  <si>
    <t>1. Revisar la capacidad financiera y/o jurídica de los contratos de concesión vigentes para proponer obras complementarias y/o voluntarias que requieran los aeropuertos concesionados.</t>
  </si>
  <si>
    <t>Gestión de seguimiento a las concesiones vigentes.
NUEVA META</t>
  </si>
  <si>
    <t xml:space="preserve">1. Presentar informe trimestral del seguimiento realizado a los recursos asignados a los municipios beneficiarios de la contraprestación aeroportuaria.
</t>
  </si>
  <si>
    <t xml:space="preserve">
1. Transmision del reporte Metar Auto 24 horas en 10 aerodoromos (10% Documento de planificacion 40% 2 aerodromos 70% 4 aerodromos y 100% 4 aerodromos)</t>
  </si>
  <si>
    <t>Realizar el proceso contractual para realizar la ampliación, prolongación y rehabilitación de la pista, nivelación y conformación de franjas y reubicación de canales del aeropuerto Golfo de Morrosquillo de Tolú, Sucre
Apropiación y complementación de los estudios y diseños producto del Contrato No. 20000966 H3 de 2020.</t>
  </si>
  <si>
    <t xml:space="preserve">
Aprobación de estudios y diseños apropiado y/o ajustados por el contratista.</t>
  </si>
  <si>
    <t>Intervenir y garantizar el funcionamiento de los  sistemas CNS   en busqueda de descongestionar el espacio aereo y optimizar el uso de las herramientas tecnológicas con las que cuenta la entidad.      
CONTINUA</t>
  </si>
  <si>
    <t>Desarrollar y gestionar el plan   de renovación de los distintos componentes CNS/MET, por medio de propuestas que atiendan  las necesidades de la operación y se armonicen con la técnologia con que cuentan otras direcciones (Informatica).
CONTINUA</t>
  </si>
  <si>
    <t>Parametrizar, configurar y puesta en servicio de las distintas funcionalidades técnicas y operacionales requeridas para la actualización y/o renovación de los sistemas ATM que permita la integración funcional de los sistemas garantizando una alta disponibilidad, integridad y calidad de los servicios ATS cumpliendo los niveles aceptables de seguridad operacional.                      
CONTINUA</t>
  </si>
  <si>
    <t>1. Actualizar los manuales de operación en cuanto a la estructura funcional para la Gestión eficiente de los servicios de tránsito aéreo. Faltante 10% para los primeros trim de 2024 (1 trim 50% y 2 trim 100%) 
2. Actualizacion del MATS 211 (2 trim procedimientos nivel de vuelo FL290 (botrrador y definitivo) y los otros dos trim FL190) (5% 25% 50% 100%)</t>
  </si>
  <si>
    <t xml:space="preserve"> Elaborar manual de capacitacion que refleje las nuevas competencias requeridas y avanzar en capacitacion de funcionarios  (5% 25% 50% 100%)</t>
  </si>
  <si>
    <t xml:space="preserve">
Planificar la implementacion de cuatro (4) Infraestructuras Logisticas Especializadas (ILE): Eldorado, Barranquilla, Villavicencio e Ipiales.
Seguimiento al desarrollo de las dos (2) consultorías de Infraestructuras Logisticas Especializadas (ILE) contratadas en el año 2023.
Actualización de los planes maestros de cinco (5) aeropuertos y análisis de la red integral aeroportuaria de la región: Yopal, Florencia, Paipa, Popayán y San Andrés.</t>
  </si>
  <si>
    <t xml:space="preserve">
Aeropuertos diagnosticados y con estrategia definida</t>
  </si>
  <si>
    <t xml:space="preserve">
(Aeropuertos diagnosticados y con estrategia definida/10)*100</t>
  </si>
  <si>
    <t>Fortalecer la infraestructura lado aire de los aeropuertos de entidades territoriales
Seguimiento al mejoramiento de seis (6) aeródromos para la prestación de Servicios Aéreos Esenciales ASAE.</t>
  </si>
  <si>
    <t xml:space="preserve">
Gestión de seguimiento a las asociaciones público-privadas en estructuración</t>
  </si>
  <si>
    <t>Gestionar con la ANI las inversiones que la Aerocivil proponga para la infraestructura aeroportuaria en el marco de los contratos de concesión y los proyectos de Asociación Público Privada - APP, Iniciativa Público o Privada - IP
Gestionar ante la ANI las inversiones que la Aerocivil y/u otras entidades propongan para la infraestructura aeroportuaria en el marco de los contratos de concesión.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</si>
</sst>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84" x14ac:knownFonts="1">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Calibri"/>
      <family val="2"/>
      <scheme val="minor"/>
    </font>
    <font>
      <b/>
      <sz val="8"/>
      <color theme="1"/>
      <name val="Arial Narrow"/>
      <family val="2"/>
    </font>
    <font>
      <b/>
      <sz val="8"/>
      <name val="Arial Narrow"/>
      <family val="2"/>
    </font>
    <font>
      <sz val="10"/>
      <name val="Arial"/>
      <family val="2"/>
    </font>
    <font>
      <b/>
      <sz val="10"/>
      <color theme="1"/>
      <name val="Arial"/>
      <family val="2"/>
    </font>
    <font>
      <b/>
      <sz val="8"/>
      <color rgb="FFFF0000"/>
      <name val="Arial Narrow"/>
      <family val="2"/>
    </font>
    <font>
      <sz val="12"/>
      <color theme="1"/>
      <name val="Calibri"/>
      <family val="2"/>
      <scheme val="minor"/>
    </font>
    <font>
      <b/>
      <sz val="10"/>
      <color rgb="FFFFFFFF"/>
      <name val="Arial"/>
      <family val="2"/>
    </font>
    <font>
      <b/>
      <sz val="10"/>
      <color theme="0"/>
      <name val="Arial"/>
      <family val="2"/>
    </font>
    <font>
      <sz val="8"/>
      <color theme="3"/>
      <name val="Arial"/>
      <family val="2"/>
    </font>
    <font>
      <sz val="8"/>
      <color theme="3"/>
      <name val="Calibri"/>
      <family val="2"/>
      <scheme val="minor"/>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12"/>
      <name val="Arial"/>
      <family val="2"/>
    </font>
    <font>
      <sz val="12"/>
      <name val="Calibri"/>
      <family val="2"/>
      <scheme val="minor"/>
    </font>
    <font>
      <sz val="10"/>
      <name val="Calibri"/>
      <family val="2"/>
      <scheme val="minor"/>
    </font>
    <font>
      <sz val="12"/>
      <name val="Arial Narrow"/>
      <family val="2"/>
    </font>
    <font>
      <sz val="12"/>
      <color theme="3" tint="-0.249977111117893"/>
      <name val="Arial Narrow"/>
      <family val="2"/>
    </font>
    <font>
      <b/>
      <sz val="8"/>
      <color rgb="FF000000"/>
      <name val="Arial Narrow"/>
      <family val="2"/>
    </font>
    <font>
      <b/>
      <sz val="8"/>
      <color theme="3" tint="-0.249977111117893"/>
      <name val="Arial"/>
      <family val="2"/>
    </font>
    <font>
      <b/>
      <sz val="12"/>
      <color rgb="FFFFFF00"/>
      <name val="Arial"/>
      <family val="2"/>
    </font>
    <font>
      <b/>
      <sz val="9"/>
      <color rgb="FFFFFFFF"/>
      <name val="Arial"/>
      <family val="2"/>
    </font>
    <font>
      <sz val="12"/>
      <color theme="1" tint="0.34998626667073579"/>
      <name val="Arial Narrow"/>
      <family val="2"/>
    </font>
    <font>
      <b/>
      <sz val="9"/>
      <name val="Arial"/>
      <family val="2"/>
    </font>
    <font>
      <b/>
      <sz val="10"/>
      <name val="Arial Narrow"/>
      <family val="2"/>
    </font>
    <font>
      <b/>
      <sz val="10"/>
      <color theme="1"/>
      <name val="Arial Narrow"/>
      <family val="2"/>
    </font>
    <font>
      <sz val="12"/>
      <color theme="1" tint="0.249977111117893"/>
      <name val="Arial Narrow"/>
      <family val="2"/>
    </font>
    <font>
      <b/>
      <sz val="10"/>
      <color theme="3"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6"/>
      <color rgb="FFFFFFFF"/>
      <name val="Arial Narrow"/>
      <family val="2"/>
    </font>
    <font>
      <sz val="12"/>
      <color rgb="FFFF0000"/>
      <name val="Arial Narrow"/>
      <family val="2"/>
    </font>
    <font>
      <sz val="12"/>
      <color rgb="FFC00000"/>
      <name val="Arial Narrow"/>
      <family val="2"/>
    </font>
    <font>
      <strike/>
      <sz val="12"/>
      <color theme="1" tint="0.34998626667073579"/>
      <name val="Arial Narrow"/>
      <family val="2"/>
    </font>
    <font>
      <sz val="12"/>
      <color theme="2" tint="-0.749992370372631"/>
      <name val="Arial Narrow"/>
      <family val="2"/>
    </font>
    <font>
      <b/>
      <sz val="12"/>
      <color theme="1" tint="0.34998626667073579"/>
      <name val="Arial Narrow"/>
      <family val="2"/>
    </font>
    <font>
      <b/>
      <sz val="10"/>
      <color rgb="FFFF0000"/>
      <name val="Arial Narrow"/>
      <family val="2"/>
    </font>
    <font>
      <sz val="12"/>
      <color rgb="FFFF0000"/>
      <name val="Calibri"/>
      <family val="2"/>
      <scheme val="minor"/>
    </font>
    <font>
      <b/>
      <sz val="8"/>
      <color theme="0"/>
      <name val="Arial"/>
      <family val="2"/>
    </font>
    <font>
      <b/>
      <sz val="8"/>
      <name val="Calibri"/>
      <family val="2"/>
      <scheme val="minor"/>
    </font>
    <font>
      <b/>
      <sz val="12"/>
      <color theme="0"/>
      <name val="Arial"/>
      <family val="2"/>
    </font>
    <font>
      <b/>
      <sz val="8"/>
      <color rgb="FF000000"/>
      <name val="Arial"/>
      <family val="2"/>
    </font>
    <font>
      <b/>
      <sz val="10"/>
      <name val="Arial"/>
      <family val="2"/>
    </font>
    <font>
      <sz val="12"/>
      <color theme="1"/>
      <name val="Arial Narrow"/>
      <family val="2"/>
    </font>
    <font>
      <sz val="10"/>
      <color theme="1"/>
      <name val="Arial Narrow"/>
      <family val="2"/>
    </font>
    <font>
      <sz val="16"/>
      <color theme="1"/>
      <name val="Calibri"/>
      <family val="2"/>
      <scheme val="minor"/>
    </font>
    <font>
      <b/>
      <sz val="28"/>
      <color rgb="FF44546A"/>
      <name val="Bookman Old Style"/>
      <family val="1"/>
    </font>
    <font>
      <b/>
      <i/>
      <sz val="28"/>
      <color rgb="FF44546A"/>
      <name val="Bookman Old Style"/>
      <family val="1"/>
    </font>
    <font>
      <b/>
      <sz val="10"/>
      <color rgb="FFFF0000"/>
      <name val="Arial"/>
      <family val="2"/>
    </font>
    <font>
      <b/>
      <sz val="8"/>
      <color theme="8" tint="-0.499984740745262"/>
      <name val="Arial"/>
      <family val="2"/>
    </font>
    <font>
      <b/>
      <sz val="12"/>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trike/>
      <sz val="8"/>
      <name val="Arial Narrow"/>
      <family val="2"/>
    </font>
    <font>
      <strike/>
      <sz val="12"/>
      <color theme="3" tint="-0.249977111117893"/>
      <name val="Arial Narrow"/>
      <family val="2"/>
    </font>
    <font>
      <sz val="28"/>
      <color rgb="FF44546A"/>
      <name val="Bookman Old Style"/>
      <family val="1"/>
    </font>
    <font>
      <sz val="28"/>
      <color theme="3"/>
      <name val="Bookman Old Style"/>
      <family val="1"/>
    </font>
    <font>
      <b/>
      <sz val="36"/>
      <color rgb="FF44546A"/>
      <name val="Bookman Old Style"/>
      <family val="1"/>
    </font>
    <font>
      <b/>
      <sz val="12"/>
      <color theme="3" tint="-0.249977111117893"/>
      <name val="Arial Narrow"/>
      <family val="2"/>
    </font>
    <font>
      <b/>
      <sz val="8"/>
      <color theme="0"/>
      <name val="Arial Narrow"/>
      <family val="2"/>
    </font>
    <font>
      <sz val="11"/>
      <color theme="3" tint="-0.249977111117893"/>
      <name val="Arial"/>
      <family val="2"/>
    </font>
    <font>
      <b/>
      <u/>
      <sz val="12"/>
      <color theme="3" tint="-0.249977111117893"/>
      <name val="Arial Narrow"/>
      <family val="2"/>
    </font>
    <font>
      <u/>
      <sz val="11"/>
      <color theme="3" tint="-0.249977111117893"/>
      <name val="Arial"/>
      <family val="2"/>
    </font>
    <font>
      <sz val="11"/>
      <color theme="3" tint="-0.249977111117893"/>
      <name val="Calibri"/>
      <family val="2"/>
      <scheme val="minor"/>
    </font>
    <font>
      <sz val="11"/>
      <color theme="3" tint="-0.249977111117893"/>
      <name val="Arial Narrow"/>
      <family val="2"/>
    </font>
    <font>
      <sz val="12"/>
      <color theme="3" tint="-0.249977111117893"/>
      <name val="Aptos Narrow"/>
      <family val="2"/>
    </font>
  </fonts>
  <fills count="18">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7" tint="0.59999389629810485"/>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0000"/>
      </right>
      <top style="medium">
        <color rgb="FFFFC000"/>
      </top>
      <bottom/>
      <diagonal/>
    </border>
    <border>
      <left style="medium">
        <color rgb="FFFFC000"/>
      </left>
      <right/>
      <top/>
      <bottom/>
      <diagonal/>
    </border>
    <border>
      <left/>
      <right style="medium">
        <color rgb="FFFF0000"/>
      </right>
      <top/>
      <bottom/>
      <diagonal/>
    </border>
    <border>
      <left style="medium">
        <color rgb="FFFFC000"/>
      </left>
      <right/>
      <top/>
      <bottom style="medium">
        <color theme="4" tint="-0.24994659260841701"/>
      </bottom>
      <diagonal/>
    </border>
    <border>
      <left/>
      <right/>
      <top/>
      <bottom style="medium">
        <color theme="4" tint="-0.24994659260841701"/>
      </bottom>
      <diagonal/>
    </border>
    <border>
      <left/>
      <right style="medium">
        <color rgb="FFFF0000"/>
      </right>
      <top/>
      <bottom style="medium">
        <color theme="4" tint="-0.24994659260841701"/>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right style="thin">
        <color rgb="FFFF0000"/>
      </right>
      <top/>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theme="3"/>
      </right>
      <top/>
      <bottom style="thin">
        <color indexed="64"/>
      </bottom>
      <diagonal/>
    </border>
    <border>
      <left style="thin">
        <color indexed="64"/>
      </left>
      <right style="thin">
        <color theme="3"/>
      </right>
      <top/>
      <bottom/>
      <diagonal/>
    </border>
    <border>
      <left style="thin">
        <color indexed="64"/>
      </left>
      <right style="thin">
        <color theme="3"/>
      </right>
      <top style="thin">
        <color indexed="64"/>
      </top>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3"/>
      </left>
      <right style="thin">
        <color theme="3"/>
      </right>
      <top style="thin">
        <color rgb="FF000000"/>
      </top>
      <bottom/>
      <diagonal/>
    </border>
    <border>
      <left style="thin">
        <color theme="3"/>
      </left>
      <right style="thin">
        <color theme="3"/>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theme="1"/>
      </top>
      <bottom/>
      <diagonal/>
    </border>
    <border>
      <left style="thin">
        <color rgb="FF000000"/>
      </left>
      <right style="thin">
        <color rgb="FF000000"/>
      </right>
      <top/>
      <bottom style="thin">
        <color theme="1"/>
      </bottom>
      <diagonal/>
    </border>
    <border>
      <left style="thin">
        <color rgb="FF000000"/>
      </left>
      <right style="thin">
        <color theme="1"/>
      </right>
      <top style="thin">
        <color theme="1"/>
      </top>
      <bottom/>
      <diagonal/>
    </border>
    <border>
      <left style="thin">
        <color rgb="FF000000"/>
      </left>
      <right style="thin">
        <color theme="1"/>
      </right>
      <top/>
      <bottom style="thin">
        <color rgb="FF000000"/>
      </bottom>
      <diagonal/>
    </border>
    <border>
      <left style="thin">
        <color rgb="FF000000"/>
      </left>
      <right style="thin">
        <color theme="1"/>
      </right>
      <top style="thin">
        <color rgb="FF000000"/>
      </top>
      <bottom/>
      <diagonal/>
    </border>
    <border>
      <left style="thin">
        <color rgb="FF000000"/>
      </left>
      <right style="thin">
        <color theme="1"/>
      </right>
      <top/>
      <bottom style="thin">
        <color theme="1"/>
      </bottom>
      <diagonal/>
    </border>
    <border>
      <left style="thin">
        <color indexed="64"/>
      </left>
      <right style="thin">
        <color rgb="FF000000"/>
      </right>
      <top style="thin">
        <color indexed="64"/>
      </top>
      <bottom style="thin">
        <color indexed="64"/>
      </bottom>
      <diagonal/>
    </border>
    <border>
      <left style="thin">
        <color theme="3"/>
      </left>
      <right style="thin">
        <color indexed="64"/>
      </right>
      <top style="thin">
        <color rgb="FF000000"/>
      </top>
      <bottom/>
      <diagonal/>
    </border>
    <border>
      <left style="thin">
        <color theme="3"/>
      </left>
      <right style="thin">
        <color indexed="64"/>
      </right>
      <top/>
      <bottom/>
      <diagonal/>
    </border>
    <border>
      <left style="thin">
        <color theme="3"/>
      </left>
      <right style="thin">
        <color indexed="64"/>
      </right>
      <top/>
      <bottom style="thin">
        <color rgb="FF000000"/>
      </bottom>
      <diagonal/>
    </border>
    <border>
      <left style="thin">
        <color theme="3"/>
      </left>
      <right style="thin">
        <color theme="3"/>
      </right>
      <top/>
      <bottom style="thin">
        <color indexed="64"/>
      </bottom>
      <diagonal/>
    </border>
    <border>
      <left style="thin">
        <color theme="3"/>
      </left>
      <right/>
      <top style="thin">
        <color theme="1"/>
      </top>
      <bottom style="thin">
        <color theme="3"/>
      </bottom>
      <diagonal/>
    </border>
    <border>
      <left/>
      <right style="thin">
        <color theme="3"/>
      </right>
      <top style="thin">
        <color theme="1"/>
      </top>
      <bottom style="thin">
        <color theme="3"/>
      </bottom>
      <diagonal/>
    </border>
    <border>
      <left/>
      <right/>
      <top style="thin">
        <color theme="1"/>
      </top>
      <bottom/>
      <diagonal/>
    </border>
    <border>
      <left style="thin">
        <color theme="1"/>
      </left>
      <right/>
      <top/>
      <bottom/>
      <diagonal/>
    </border>
    <border>
      <left style="thin">
        <color theme="1"/>
      </left>
      <right style="thin">
        <color theme="1"/>
      </right>
      <top/>
      <bottom style="thin">
        <color indexed="64"/>
      </bottom>
      <diagonal/>
    </border>
    <border>
      <left/>
      <right/>
      <top/>
      <bottom style="thin">
        <color auto="1"/>
      </bottom>
      <diagonal/>
    </border>
    <border>
      <left style="thin">
        <color indexed="64"/>
      </left>
      <right style="thin">
        <color theme="1"/>
      </right>
      <top style="thin">
        <color indexed="64"/>
      </top>
      <bottom style="thin">
        <color indexed="64"/>
      </bottom>
      <diagonal/>
    </border>
    <border>
      <left style="thin">
        <color theme="3"/>
      </left>
      <right style="thin">
        <color theme="3"/>
      </right>
      <top style="thin">
        <color theme="3"/>
      </top>
      <bottom style="thin">
        <color auto="1"/>
      </bottom>
      <diagonal/>
    </border>
    <border>
      <left style="thin">
        <color indexed="64"/>
      </left>
      <right style="thin">
        <color indexed="64"/>
      </right>
      <top style="thin">
        <color theme="3"/>
      </top>
      <bottom style="thin">
        <color indexed="64"/>
      </bottom>
      <diagonal/>
    </border>
    <border>
      <left style="thin">
        <color indexed="64"/>
      </left>
      <right style="thin">
        <color indexed="64"/>
      </right>
      <top style="thin">
        <color theme="3"/>
      </top>
      <bottom style="thin">
        <color theme="3"/>
      </bottom>
      <diagonal/>
    </border>
    <border>
      <left style="thin">
        <color theme="1"/>
      </left>
      <right/>
      <top/>
      <bottom style="thin">
        <color auto="1"/>
      </bottom>
      <diagonal/>
    </border>
    <border>
      <left style="thin">
        <color indexed="64"/>
      </left>
      <right style="thin">
        <color theme="3"/>
      </right>
      <top style="thin">
        <color indexed="64"/>
      </top>
      <bottom style="thin">
        <color indexed="64"/>
      </bottom>
      <diagonal/>
    </border>
    <border>
      <left style="thin">
        <color theme="3"/>
      </left>
      <right style="thin">
        <color theme="3"/>
      </right>
      <top style="thin">
        <color indexed="64"/>
      </top>
      <bottom style="thin">
        <color indexed="64"/>
      </bottom>
      <diagonal/>
    </border>
    <border>
      <left style="thin">
        <color theme="3"/>
      </left>
      <right/>
      <top style="thin">
        <color indexed="64"/>
      </top>
      <bottom style="thin">
        <color indexed="64"/>
      </bottom>
      <diagonal/>
    </border>
    <border>
      <left/>
      <right/>
      <top style="thin">
        <color indexed="64"/>
      </top>
      <bottom/>
      <diagonal/>
    </border>
    <border>
      <left style="thin">
        <color indexed="64"/>
      </left>
      <right/>
      <top style="thin">
        <color theme="1"/>
      </top>
      <bottom/>
      <diagonal/>
    </border>
    <border>
      <left style="thin">
        <color theme="1"/>
      </left>
      <right style="thin">
        <color auto="1"/>
      </right>
      <top style="thin">
        <color theme="1"/>
      </top>
      <bottom/>
      <diagonal/>
    </border>
    <border>
      <left/>
      <right style="thin">
        <color theme="1"/>
      </right>
      <top/>
      <bottom/>
      <diagonal/>
    </border>
    <border>
      <left/>
      <right style="thin">
        <color rgb="FF000000"/>
      </right>
      <top style="thin">
        <color rgb="FF000000"/>
      </top>
      <bottom style="thin">
        <color rgb="FF000000"/>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6" fillId="0" borderId="0"/>
    <xf numFmtId="0" fontId="19" fillId="0" borderId="0"/>
    <xf numFmtId="9" fontId="19" fillId="0" borderId="0" applyFont="0" applyFill="0" applyBorder="0" applyAlignment="0" applyProtection="0"/>
    <xf numFmtId="0" fontId="27"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949">
    <xf numFmtId="0" fontId="0" fillId="0" borderId="0" xfId="0"/>
    <xf numFmtId="0" fontId="7" fillId="0" borderId="0" xfId="0" applyFont="1"/>
    <xf numFmtId="0" fontId="7" fillId="0" borderId="0" xfId="0" applyFont="1" applyAlignment="1">
      <alignment horizontal="center" vertical="center"/>
    </xf>
    <xf numFmtId="0" fontId="9" fillId="0" borderId="0" xfId="0" applyFont="1" applyAlignment="1">
      <alignment horizontal="center" vertical="center"/>
    </xf>
    <xf numFmtId="10" fontId="7" fillId="0" borderId="0" xfId="0" applyNumberFormat="1" applyFont="1" applyAlignment="1">
      <alignment horizontal="center" vertical="center"/>
    </xf>
    <xf numFmtId="0" fontId="9" fillId="0" borderId="0" xfId="0" applyFont="1" applyAlignment="1">
      <alignment horizontal="left" vertical="center" wrapText="1"/>
    </xf>
    <xf numFmtId="10" fontId="6" fillId="0" borderId="1"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10" fontId="8" fillId="6" borderId="1"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19" fillId="0" borderId="0" xfId="0" applyFont="1"/>
    <xf numFmtId="0" fontId="20" fillId="5" borderId="1"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xf numFmtId="0" fontId="24" fillId="0" borderId="0" xfId="0" applyFont="1" applyAlignment="1">
      <alignment horizontal="center" vertical="center"/>
    </xf>
    <xf numFmtId="0" fontId="24" fillId="8" borderId="0" xfId="0" applyFont="1" applyFill="1" applyAlignment="1">
      <alignment horizontal="center" vertical="center"/>
    </xf>
    <xf numFmtId="0" fontId="20" fillId="10" borderId="0" xfId="0" applyFont="1" applyFill="1" applyAlignment="1">
      <alignment horizontal="center" vertical="center"/>
    </xf>
    <xf numFmtId="0" fontId="11" fillId="8" borderId="0" xfId="0" applyFont="1" applyFill="1"/>
    <xf numFmtId="0" fontId="0" fillId="8" borderId="0" xfId="0" applyFill="1"/>
    <xf numFmtId="17" fontId="20" fillId="5" borderId="1" xfId="0" applyNumberFormat="1" applyFont="1" applyFill="1" applyBorder="1" applyAlignment="1">
      <alignment horizontal="center" vertical="center" wrapText="1"/>
    </xf>
    <xf numFmtId="0" fontId="24" fillId="8" borderId="0" xfId="0" applyFont="1" applyFill="1"/>
    <xf numFmtId="0" fontId="19" fillId="0" borderId="0" xfId="5"/>
    <xf numFmtId="0" fontId="19" fillId="0" borderId="0" xfId="5" applyAlignment="1">
      <alignment horizontal="center"/>
    </xf>
    <xf numFmtId="0" fontId="4" fillId="5" borderId="1" xfId="5" applyFont="1" applyFill="1" applyBorder="1" applyAlignment="1">
      <alignment horizontal="center" vertical="center" wrapText="1"/>
    </xf>
    <xf numFmtId="0" fontId="0" fillId="0" borderId="15" xfId="0" applyBorder="1"/>
    <xf numFmtId="0" fontId="0" fillId="8" borderId="15" xfId="0" applyFill="1" applyBorder="1"/>
    <xf numFmtId="0" fontId="0" fillId="8" borderId="16" xfId="0" applyFill="1" applyBorder="1"/>
    <xf numFmtId="0" fontId="0" fillId="8" borderId="18" xfId="0" applyFill="1" applyBorder="1"/>
    <xf numFmtId="0" fontId="0" fillId="0" borderId="20" xfId="0" applyBorder="1"/>
    <xf numFmtId="0" fontId="0" fillId="8" borderId="20" xfId="0" applyFill="1" applyBorder="1"/>
    <xf numFmtId="0" fontId="0" fillId="8" borderId="21" xfId="0" applyFill="1" applyBorder="1"/>
    <xf numFmtId="0" fontId="20" fillId="7" borderId="1"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horizontal="left" vertical="center" wrapText="1"/>
    </xf>
    <xf numFmtId="0" fontId="30" fillId="0" borderId="0" xfId="0" applyFont="1" applyAlignment="1">
      <alignment horizontal="left" vertical="center"/>
    </xf>
    <xf numFmtId="10" fontId="6" fillId="8" borderId="1" xfId="0" applyNumberFormat="1" applyFont="1" applyFill="1" applyBorder="1" applyAlignment="1">
      <alignment horizontal="center" vertical="center"/>
    </xf>
    <xf numFmtId="10" fontId="6" fillId="8" borderId="1" xfId="0" applyNumberFormat="1" applyFont="1" applyFill="1" applyBorder="1" applyAlignment="1" applyProtection="1">
      <alignment horizontal="center" vertical="center"/>
      <protection locked="0"/>
    </xf>
    <xf numFmtId="0" fontId="15" fillId="0" borderId="22" xfId="5" applyFont="1" applyBorder="1" applyAlignment="1">
      <alignment horizontal="center" vertical="center"/>
    </xf>
    <xf numFmtId="10" fontId="14" fillId="0" borderId="22" xfId="5" applyNumberFormat="1" applyFont="1" applyBorder="1" applyAlignment="1">
      <alignment horizontal="center" vertical="center"/>
    </xf>
    <xf numFmtId="10" fontId="18" fillId="6" borderId="22" xfId="0" applyNumberFormat="1" applyFont="1" applyFill="1" applyBorder="1" applyAlignment="1" applyProtection="1">
      <alignment horizontal="center" vertical="center"/>
      <protection locked="0"/>
    </xf>
    <xf numFmtId="10" fontId="15" fillId="0" borderId="22" xfId="5" applyNumberFormat="1" applyFont="1" applyBorder="1" applyAlignment="1">
      <alignment horizontal="center" vertical="center" wrapText="1"/>
    </xf>
    <xf numFmtId="10" fontId="33" fillId="0" borderId="22" xfId="5" applyNumberFormat="1" applyFont="1" applyBorder="1" applyAlignment="1">
      <alignment horizontal="center" vertical="center"/>
    </xf>
    <xf numFmtId="0" fontId="15" fillId="0" borderId="22" xfId="0" applyFont="1" applyBorder="1" applyAlignment="1">
      <alignment horizontal="center" vertical="center"/>
    </xf>
    <xf numFmtId="10" fontId="14" fillId="0" borderId="22" xfId="0" applyNumberFormat="1" applyFont="1" applyBorder="1" applyAlignment="1">
      <alignment horizontal="center" vertical="center"/>
    </xf>
    <xf numFmtId="0" fontId="29" fillId="0" borderId="0" xfId="5" applyFont="1"/>
    <xf numFmtId="0" fontId="21" fillId="5"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4" fillId="0" borderId="22" xfId="5" applyFont="1" applyBorder="1" applyAlignment="1">
      <alignment horizontal="center" vertical="center" wrapText="1"/>
    </xf>
    <xf numFmtId="0" fontId="5" fillId="0" borderId="1" xfId="0" applyFont="1" applyBorder="1" applyAlignment="1">
      <alignment horizontal="center" vertical="center"/>
    </xf>
    <xf numFmtId="0" fontId="10" fillId="3" borderId="22" xfId="0" applyFont="1" applyFill="1" applyBorder="1" applyAlignment="1">
      <alignment horizontal="center" vertical="center"/>
    </xf>
    <xf numFmtId="0" fontId="3" fillId="5" borderId="22" xfId="5" applyFont="1" applyFill="1" applyBorder="1" applyAlignment="1">
      <alignment horizontal="center" vertical="center" wrapText="1"/>
    </xf>
    <xf numFmtId="0" fontId="20" fillId="7" borderId="22" xfId="0" applyFont="1" applyFill="1" applyBorder="1" applyAlignment="1">
      <alignment horizontal="center" vertical="center" wrapText="1"/>
    </xf>
    <xf numFmtId="0" fontId="6" fillId="8" borderId="22" xfId="5" applyFont="1" applyFill="1" applyBorder="1" applyAlignment="1">
      <alignment horizontal="center" vertical="center"/>
    </xf>
    <xf numFmtId="10" fontId="6" fillId="8" borderId="22" xfId="5" applyNumberFormat="1" applyFont="1" applyFill="1" applyBorder="1" applyAlignment="1">
      <alignment horizontal="center" vertical="center"/>
    </xf>
    <xf numFmtId="10" fontId="5" fillId="8" borderId="22" xfId="9" applyNumberFormat="1" applyFont="1" applyFill="1" applyBorder="1" applyAlignment="1" applyProtection="1">
      <alignment horizontal="center" vertical="center"/>
      <protection locked="0"/>
    </xf>
    <xf numFmtId="0" fontId="5" fillId="0" borderId="22" xfId="5" applyFont="1" applyBorder="1" applyAlignment="1">
      <alignment horizontal="center" vertical="center"/>
    </xf>
    <xf numFmtId="10" fontId="6" fillId="0" borderId="22" xfId="5" applyNumberFormat="1" applyFont="1" applyBorder="1" applyAlignment="1">
      <alignment horizontal="center" vertical="center"/>
    </xf>
    <xf numFmtId="10" fontId="8" fillId="6" borderId="22" xfId="5" applyNumberFormat="1" applyFont="1" applyFill="1" applyBorder="1" applyAlignment="1" applyProtection="1">
      <alignment horizontal="center" vertical="center"/>
      <protection locked="0"/>
    </xf>
    <xf numFmtId="0" fontId="5" fillId="8" borderId="22" xfId="5" applyFont="1" applyFill="1" applyBorder="1" applyAlignment="1">
      <alignment horizontal="center" vertical="center"/>
    </xf>
    <xf numFmtId="10" fontId="5" fillId="8" borderId="22" xfId="5" applyNumberFormat="1" applyFont="1" applyFill="1" applyBorder="1" applyAlignment="1" applyProtection="1">
      <alignment horizontal="center" vertical="center"/>
      <protection locked="0"/>
    </xf>
    <xf numFmtId="0" fontId="19" fillId="8" borderId="0" xfId="5" applyFill="1"/>
    <xf numFmtId="0" fontId="29" fillId="8" borderId="0" xfId="5" applyFont="1" applyFill="1"/>
    <xf numFmtId="0" fontId="19" fillId="8" borderId="0" xfId="0" applyFont="1" applyFill="1"/>
    <xf numFmtId="0" fontId="20" fillId="5" borderId="22" xfId="5" applyFont="1" applyFill="1" applyBorder="1" applyAlignment="1">
      <alignment horizontal="center" vertical="center" wrapText="1"/>
    </xf>
    <xf numFmtId="0" fontId="21" fillId="5" borderId="22" xfId="5" applyFont="1" applyFill="1" applyBorder="1" applyAlignment="1">
      <alignment horizontal="center" vertical="center" wrapText="1"/>
    </xf>
    <xf numFmtId="10" fontId="20" fillId="5" borderId="22" xfId="5" applyNumberFormat="1" applyFont="1" applyFill="1" applyBorder="1" applyAlignment="1">
      <alignment horizontal="center" vertical="center" wrapText="1"/>
    </xf>
    <xf numFmtId="17" fontId="20" fillId="5" borderId="22" xfId="5" applyNumberFormat="1" applyFont="1" applyFill="1" applyBorder="1" applyAlignment="1">
      <alignment horizontal="center" vertical="center" wrapText="1"/>
    </xf>
    <xf numFmtId="0" fontId="10" fillId="10" borderId="0" xfId="0" applyFont="1" applyFill="1" applyAlignment="1">
      <alignment vertical="center"/>
    </xf>
    <xf numFmtId="0" fontId="20" fillId="5" borderId="22" xfId="0" applyFont="1" applyFill="1" applyBorder="1" applyAlignment="1">
      <alignment horizontal="center" vertical="center" wrapText="1"/>
    </xf>
    <xf numFmtId="0" fontId="21" fillId="5" borderId="22" xfId="0" applyFont="1" applyFill="1" applyBorder="1" applyAlignment="1">
      <alignment horizontal="center" vertical="center" wrapText="1"/>
    </xf>
    <xf numFmtId="10" fontId="20" fillId="5" borderId="22" xfId="0" applyNumberFormat="1" applyFont="1" applyFill="1" applyBorder="1" applyAlignment="1">
      <alignment horizontal="center" vertical="center" wrapText="1"/>
    </xf>
    <xf numFmtId="17" fontId="20" fillId="5" borderId="22" xfId="0" applyNumberFormat="1" applyFont="1" applyFill="1" applyBorder="1" applyAlignment="1">
      <alignment horizontal="center" vertical="center" wrapText="1"/>
    </xf>
    <xf numFmtId="0" fontId="5" fillId="0" borderId="22" xfId="0" applyFont="1" applyBorder="1" applyAlignment="1">
      <alignment horizontal="center" vertical="center"/>
    </xf>
    <xf numFmtId="10" fontId="6" fillId="0" borderId="22" xfId="0" applyNumberFormat="1" applyFont="1" applyBorder="1" applyAlignment="1">
      <alignment horizontal="center" vertical="center"/>
    </xf>
    <xf numFmtId="10" fontId="8" fillId="6" borderId="22" xfId="0" applyNumberFormat="1" applyFont="1" applyFill="1" applyBorder="1" applyAlignment="1" applyProtection="1">
      <alignment horizontal="center" vertical="center"/>
      <protection locked="0"/>
    </xf>
    <xf numFmtId="0" fontId="10" fillId="3" borderId="31" xfId="0" applyFont="1" applyFill="1" applyBorder="1" applyAlignment="1">
      <alignment horizontal="center" vertical="center"/>
    </xf>
    <xf numFmtId="0" fontId="3" fillId="5" borderId="31"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5" fillId="0" borderId="31" xfId="0" applyFont="1" applyBorder="1" applyAlignment="1">
      <alignment horizontal="center" vertical="center"/>
    </xf>
    <xf numFmtId="10" fontId="6" fillId="0" borderId="31" xfId="0" applyNumberFormat="1" applyFont="1" applyBorder="1" applyAlignment="1">
      <alignment horizontal="center" vertical="center"/>
    </xf>
    <xf numFmtId="10" fontId="8" fillId="6" borderId="31"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wrapText="1"/>
    </xf>
    <xf numFmtId="0" fontId="5" fillId="8" borderId="31" xfId="0" applyFont="1" applyFill="1" applyBorder="1" applyAlignment="1">
      <alignment horizontal="center" vertical="center"/>
    </xf>
    <xf numFmtId="10" fontId="6" fillId="8" borderId="31" xfId="0" applyNumberFormat="1" applyFont="1" applyFill="1" applyBorder="1" applyAlignment="1">
      <alignment horizontal="center" vertical="center"/>
    </xf>
    <xf numFmtId="10" fontId="34" fillId="8" borderId="31" xfId="0" applyNumberFormat="1" applyFont="1" applyFill="1" applyBorder="1" applyAlignment="1" applyProtection="1">
      <alignment horizontal="center" vertical="center"/>
      <protection locked="0"/>
    </xf>
    <xf numFmtId="0" fontId="20" fillId="3" borderId="22" xfId="0" applyFont="1" applyFill="1" applyBorder="1" applyAlignment="1">
      <alignment horizontal="center" vertical="center"/>
    </xf>
    <xf numFmtId="17" fontId="36" fillId="5" borderId="31" xfId="0" applyNumberFormat="1" applyFont="1" applyFill="1" applyBorder="1" applyAlignment="1">
      <alignment horizontal="center" vertical="center" wrapText="1"/>
    </xf>
    <xf numFmtId="17" fontId="36" fillId="5" borderId="36" xfId="0" applyNumberFormat="1" applyFont="1" applyFill="1" applyBorder="1" applyAlignment="1">
      <alignment horizontal="center" vertical="center" wrapText="1"/>
    </xf>
    <xf numFmtId="17" fontId="36" fillId="5" borderId="33" xfId="0" applyNumberFormat="1" applyFont="1" applyFill="1" applyBorder="1" applyAlignment="1">
      <alignment horizontal="center" vertical="center" wrapText="1"/>
    </xf>
    <xf numFmtId="10" fontId="6" fillId="0" borderId="30" xfId="0" applyNumberFormat="1" applyFont="1" applyBorder="1" applyAlignment="1">
      <alignment horizontal="center" vertical="center"/>
    </xf>
    <xf numFmtId="10" fontId="8" fillId="6" borderId="30" xfId="0" applyNumberFormat="1" applyFont="1" applyFill="1" applyBorder="1" applyAlignment="1" applyProtection="1">
      <alignment horizontal="center" vertical="center"/>
      <protection locked="0"/>
    </xf>
    <xf numFmtId="0" fontId="5" fillId="0" borderId="50" xfId="5" applyFont="1" applyBorder="1" applyAlignment="1">
      <alignment horizontal="center" vertical="center"/>
    </xf>
    <xf numFmtId="0" fontId="5" fillId="8" borderId="50" xfId="5" applyFont="1" applyFill="1" applyBorder="1" applyAlignment="1">
      <alignment horizontal="center" vertical="center"/>
    </xf>
    <xf numFmtId="10" fontId="14" fillId="8" borderId="1" xfId="5" applyNumberFormat="1" applyFont="1" applyFill="1" applyBorder="1" applyAlignment="1">
      <alignment horizontal="center" vertical="center"/>
    </xf>
    <xf numFmtId="10" fontId="14" fillId="8" borderId="47" xfId="5" applyNumberFormat="1" applyFont="1" applyFill="1" applyBorder="1" applyAlignment="1">
      <alignment horizontal="center" vertical="center"/>
    </xf>
    <xf numFmtId="10" fontId="14" fillId="8" borderId="46" xfId="5" applyNumberFormat="1" applyFont="1" applyFill="1" applyBorder="1" applyAlignment="1">
      <alignment horizontal="center" vertical="center"/>
    </xf>
    <xf numFmtId="10" fontId="8" fillId="6" borderId="25" xfId="5" applyNumberFormat="1" applyFont="1" applyFill="1" applyBorder="1" applyAlignment="1" applyProtection="1">
      <alignment horizontal="center" vertical="center"/>
      <protection locked="0"/>
    </xf>
    <xf numFmtId="10" fontId="18" fillId="6" borderId="30" xfId="0" applyNumberFormat="1" applyFont="1" applyFill="1" applyBorder="1" applyAlignment="1" applyProtection="1">
      <alignment horizontal="center" vertical="center"/>
      <protection locked="0"/>
    </xf>
    <xf numFmtId="17" fontId="36" fillId="5" borderId="53" xfId="0" applyNumberFormat="1" applyFont="1" applyFill="1" applyBorder="1" applyAlignment="1">
      <alignment horizontal="center" vertical="center" wrapText="1"/>
    </xf>
    <xf numFmtId="0" fontId="11" fillId="8" borderId="0" xfId="0" applyFont="1" applyFill="1" applyAlignment="1">
      <alignment horizontal="center" vertical="center"/>
    </xf>
    <xf numFmtId="0" fontId="12" fillId="8" borderId="0" xfId="0" applyFont="1" applyFill="1" applyAlignment="1">
      <alignment horizontal="center" vertical="center"/>
    </xf>
    <xf numFmtId="0" fontId="12" fillId="8" borderId="0" xfId="0" applyFont="1" applyFill="1" applyAlignment="1">
      <alignment horizontal="left" vertical="center"/>
    </xf>
    <xf numFmtId="0" fontId="35" fillId="5" borderId="31" xfId="0" applyFont="1" applyFill="1" applyBorder="1" applyAlignment="1">
      <alignment horizontal="center" vertical="center" wrapText="1"/>
    </xf>
    <xf numFmtId="0" fontId="43" fillId="0" borderId="0" xfId="0" applyFont="1"/>
    <xf numFmtId="10" fontId="44" fillId="0" borderId="30" xfId="0" applyNumberFormat="1" applyFont="1" applyBorder="1" applyAlignment="1">
      <alignment horizontal="center" vertical="center"/>
    </xf>
    <xf numFmtId="10" fontId="44" fillId="0" borderId="22" xfId="0" applyNumberFormat="1" applyFont="1" applyBorder="1" applyAlignment="1">
      <alignment horizontal="center" vertical="center"/>
    </xf>
    <xf numFmtId="0" fontId="44" fillId="0" borderId="22" xfId="0" applyFont="1" applyBorder="1" applyAlignment="1">
      <alignment horizontal="center" vertical="center"/>
    </xf>
    <xf numFmtId="17" fontId="36" fillId="5" borderId="58" xfId="0" applyNumberFormat="1" applyFont="1" applyFill="1" applyBorder="1" applyAlignment="1">
      <alignment horizontal="center" vertical="center" wrapText="1"/>
    </xf>
    <xf numFmtId="17" fontId="36" fillId="5" borderId="59" xfId="0" applyNumberFormat="1" applyFont="1" applyFill="1" applyBorder="1" applyAlignment="1">
      <alignment horizontal="center" vertical="center" wrapText="1"/>
    </xf>
    <xf numFmtId="17" fontId="36" fillId="5" borderId="39" xfId="0" applyNumberFormat="1" applyFont="1" applyFill="1" applyBorder="1" applyAlignment="1">
      <alignment horizontal="center" vertical="center" wrapText="1"/>
    </xf>
    <xf numFmtId="17" fontId="45" fillId="5" borderId="30" xfId="0" applyNumberFormat="1" applyFont="1" applyFill="1" applyBorder="1" applyAlignment="1">
      <alignment horizontal="center" vertical="center" wrapText="1"/>
    </xf>
    <xf numFmtId="17" fontId="45" fillId="5" borderId="22" xfId="0" applyNumberFormat="1" applyFont="1" applyFill="1" applyBorder="1" applyAlignment="1">
      <alignment horizontal="center" vertical="center" wrapText="1"/>
    </xf>
    <xf numFmtId="0" fontId="46" fillId="5" borderId="22" xfId="0" applyFont="1" applyFill="1" applyBorder="1" applyAlignment="1">
      <alignment horizontal="center" vertical="center" wrapText="1"/>
    </xf>
    <xf numFmtId="10" fontId="45" fillId="5" borderId="22" xfId="0" applyNumberFormat="1" applyFont="1" applyFill="1" applyBorder="1" applyAlignment="1">
      <alignment horizontal="center" vertical="center" wrapText="1"/>
    </xf>
    <xf numFmtId="0" fontId="46" fillId="7" borderId="22" xfId="0" applyFont="1" applyFill="1" applyBorder="1" applyAlignment="1">
      <alignment horizontal="center" vertical="center" wrapText="1"/>
    </xf>
    <xf numFmtId="0" fontId="45" fillId="7" borderId="30"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45" fillId="7" borderId="5" xfId="0" applyFont="1" applyFill="1" applyBorder="1" applyAlignment="1">
      <alignment horizontal="center" vertical="center" wrapText="1"/>
    </xf>
    <xf numFmtId="0" fontId="45" fillId="3" borderId="23" xfId="0" applyFont="1" applyFill="1" applyBorder="1" applyAlignment="1">
      <alignment horizontal="center" vertical="center"/>
    </xf>
    <xf numFmtId="0" fontId="45"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21" fillId="5" borderId="34" xfId="0" applyFont="1" applyFill="1" applyBorder="1" applyAlignment="1">
      <alignment horizontal="center" vertical="center" wrapText="1"/>
    </xf>
    <xf numFmtId="0" fontId="35" fillId="5" borderId="34" xfId="0" applyFont="1" applyFill="1" applyBorder="1" applyAlignment="1">
      <alignment horizontal="center" vertical="center" wrapText="1"/>
    </xf>
    <xf numFmtId="10" fontId="20" fillId="5" borderId="34" xfId="0" applyNumberFormat="1" applyFont="1" applyFill="1" applyBorder="1" applyAlignment="1">
      <alignment horizontal="center" vertical="center" wrapText="1"/>
    </xf>
    <xf numFmtId="17" fontId="20" fillId="5" borderId="34" xfId="0" applyNumberFormat="1" applyFont="1" applyFill="1" applyBorder="1" applyAlignment="1">
      <alignment horizontal="center" vertical="center" wrapText="1"/>
    </xf>
    <xf numFmtId="17" fontId="36" fillId="5" borderId="34" xfId="0" applyNumberFormat="1" applyFont="1" applyFill="1" applyBorder="1" applyAlignment="1">
      <alignment horizontal="center" vertical="center" wrapText="1"/>
    </xf>
    <xf numFmtId="17" fontId="36" fillId="5" borderId="54" xfId="0" applyNumberFormat="1" applyFont="1" applyFill="1" applyBorder="1" applyAlignment="1">
      <alignment horizontal="center" vertical="center" wrapText="1"/>
    </xf>
    <xf numFmtId="0" fontId="0" fillId="8" borderId="14" xfId="0" applyFill="1" applyBorder="1"/>
    <xf numFmtId="0" fontId="0" fillId="8" borderId="17" xfId="0" applyFill="1" applyBorder="1"/>
    <xf numFmtId="0" fontId="0" fillId="8" borderId="19" xfId="0" applyFill="1" applyBorder="1"/>
    <xf numFmtId="10" fontId="6" fillId="0" borderId="36" xfId="0" applyNumberFormat="1" applyFont="1" applyBorder="1" applyAlignment="1">
      <alignment horizontal="center" vertical="center"/>
    </xf>
    <xf numFmtId="10" fontId="8" fillId="6" borderId="36" xfId="0" applyNumberFormat="1" applyFont="1" applyFill="1" applyBorder="1" applyAlignment="1" applyProtection="1">
      <alignment horizontal="center" vertical="center"/>
      <protection locked="0"/>
    </xf>
    <xf numFmtId="17" fontId="20" fillId="5" borderId="35" xfId="0" applyNumberFormat="1" applyFont="1" applyFill="1" applyBorder="1" applyAlignment="1">
      <alignment horizontal="center" vertical="center" wrapText="1"/>
    </xf>
    <xf numFmtId="10" fontId="6" fillId="0" borderId="24" xfId="0" applyNumberFormat="1" applyFont="1" applyBorder="1" applyAlignment="1">
      <alignment vertical="center"/>
    </xf>
    <xf numFmtId="10" fontId="6" fillId="0" borderId="2" xfId="0" applyNumberFormat="1" applyFont="1" applyBorder="1" applyAlignment="1">
      <alignment horizontal="center" vertical="center"/>
    </xf>
    <xf numFmtId="10" fontId="6" fillId="0" borderId="0" xfId="0" applyNumberFormat="1" applyFont="1" applyAlignment="1">
      <alignment horizontal="center" vertical="center"/>
    </xf>
    <xf numFmtId="10" fontId="6" fillId="0" borderId="0" xfId="0" applyNumberFormat="1" applyFont="1" applyAlignment="1">
      <alignment vertical="center"/>
    </xf>
    <xf numFmtId="10" fontId="6" fillId="0" borderId="1" xfId="0" applyNumberFormat="1" applyFont="1" applyBorder="1" applyAlignment="1">
      <alignment vertical="center"/>
    </xf>
    <xf numFmtId="164" fontId="25" fillId="8" borderId="22" xfId="3" applyNumberFormat="1" applyFont="1" applyFill="1" applyBorder="1" applyAlignment="1">
      <alignment vertical="center" wrapText="1"/>
    </xf>
    <xf numFmtId="10" fontId="6" fillId="0" borderId="2" xfId="0" applyNumberFormat="1" applyFont="1" applyBorder="1" applyAlignment="1">
      <alignment vertical="center"/>
    </xf>
    <xf numFmtId="10" fontId="11" fillId="8" borderId="0" xfId="0" applyNumberFormat="1" applyFont="1" applyFill="1" applyAlignment="1">
      <alignment vertical="center"/>
    </xf>
    <xf numFmtId="0" fontId="11" fillId="8" borderId="0" xfId="0" applyFont="1" applyFill="1" applyAlignment="1">
      <alignment vertical="center"/>
    </xf>
    <xf numFmtId="164" fontId="25" fillId="8" borderId="31" xfId="3" applyNumberFormat="1" applyFont="1" applyFill="1" applyBorder="1" applyAlignment="1">
      <alignment vertical="center" wrapText="1"/>
    </xf>
    <xf numFmtId="164" fontId="37" fillId="8" borderId="31" xfId="3" applyNumberFormat="1" applyFont="1" applyFill="1" applyBorder="1" applyAlignment="1">
      <alignment vertical="center" wrapText="1"/>
    </xf>
    <xf numFmtId="164" fontId="25" fillId="8" borderId="31" xfId="3" applyNumberFormat="1" applyFont="1" applyFill="1" applyBorder="1" applyAlignment="1">
      <alignment vertical="center"/>
    </xf>
    <xf numFmtId="164" fontId="48" fillId="6" borderId="31" xfId="3" applyNumberFormat="1" applyFont="1" applyFill="1" applyBorder="1" applyAlignment="1">
      <alignment vertical="center" wrapText="1"/>
    </xf>
    <xf numFmtId="0" fontId="8" fillId="6" borderId="31" xfId="0" applyFont="1" applyFill="1" applyBorder="1" applyAlignment="1">
      <alignment horizontal="center" vertical="center"/>
    </xf>
    <xf numFmtId="9" fontId="8" fillId="6" borderId="31" xfId="1" applyFont="1" applyFill="1" applyBorder="1" applyAlignment="1">
      <alignment horizontal="center" vertical="center"/>
    </xf>
    <xf numFmtId="10" fontId="8" fillId="0" borderId="1" xfId="0" applyNumberFormat="1" applyFont="1" applyBorder="1" applyAlignment="1">
      <alignment horizontal="center" vertical="center"/>
    </xf>
    <xf numFmtId="10" fontId="8" fillId="6" borderId="1" xfId="0" applyNumberFormat="1" applyFont="1" applyFill="1" applyBorder="1" applyAlignment="1">
      <alignment horizontal="center" vertical="center"/>
    </xf>
    <xf numFmtId="10" fontId="8" fillId="6" borderId="24" xfId="0" applyNumberFormat="1" applyFont="1" applyFill="1" applyBorder="1" applyAlignment="1">
      <alignment vertical="center"/>
    </xf>
    <xf numFmtId="164" fontId="48" fillId="6" borderId="31" xfId="3" applyNumberFormat="1" applyFont="1" applyFill="1" applyBorder="1" applyAlignment="1">
      <alignment vertical="center"/>
    </xf>
    <xf numFmtId="10" fontId="8" fillId="0" borderId="1" xfId="0" applyNumberFormat="1" applyFont="1" applyBorder="1" applyAlignment="1">
      <alignment vertical="center"/>
    </xf>
    <xf numFmtId="10" fontId="8" fillId="6" borderId="1" xfId="0" applyNumberFormat="1" applyFont="1" applyFill="1" applyBorder="1" applyAlignment="1">
      <alignment vertical="center"/>
    </xf>
    <xf numFmtId="164" fontId="31" fillId="0" borderId="22" xfId="3" applyNumberFormat="1" applyFont="1" applyFill="1" applyBorder="1" applyAlignment="1">
      <alignment vertical="center" wrapText="1" readingOrder="1"/>
    </xf>
    <xf numFmtId="164" fontId="48" fillId="0" borderId="22" xfId="3" applyNumberFormat="1" applyFont="1" applyFill="1" applyBorder="1" applyAlignment="1">
      <alignment vertical="center" wrapText="1" readingOrder="1"/>
    </xf>
    <xf numFmtId="0" fontId="8" fillId="6" borderId="22" xfId="0" applyFont="1" applyFill="1" applyBorder="1" applyAlignment="1">
      <alignment horizontal="center" vertical="center"/>
    </xf>
    <xf numFmtId="164" fontId="48" fillId="6" borderId="22" xfId="3" applyNumberFormat="1" applyFont="1" applyFill="1" applyBorder="1" applyAlignment="1">
      <alignment vertical="center" wrapText="1" readingOrder="1"/>
    </xf>
    <xf numFmtId="164" fontId="31" fillId="6" borderId="22" xfId="1" applyNumberFormat="1" applyFont="1" applyFill="1" applyBorder="1" applyAlignment="1">
      <alignment vertical="center" wrapText="1" readingOrder="1"/>
    </xf>
    <xf numFmtId="164" fontId="31" fillId="9" borderId="22" xfId="3" applyNumberFormat="1" applyFont="1" applyFill="1" applyBorder="1" applyAlignment="1">
      <alignment vertical="center" wrapText="1" readingOrder="1"/>
    </xf>
    <xf numFmtId="164" fontId="48" fillId="6" borderId="22" xfId="1" applyNumberFormat="1" applyFont="1" applyFill="1" applyBorder="1" applyAlignment="1">
      <alignment vertical="center" wrapText="1" readingOrder="1"/>
    </xf>
    <xf numFmtId="164" fontId="25" fillId="8" borderId="22" xfId="8" applyNumberFormat="1" applyFont="1" applyFill="1" applyBorder="1" applyAlignment="1">
      <alignment vertical="center" wrapText="1"/>
    </xf>
    <xf numFmtId="164" fontId="25" fillId="8" borderId="22" xfId="8" applyNumberFormat="1" applyFont="1" applyFill="1" applyBorder="1" applyAlignment="1">
      <alignment vertical="center"/>
    </xf>
    <xf numFmtId="164" fontId="25" fillId="8" borderId="29" xfId="3" applyNumberFormat="1" applyFont="1" applyFill="1" applyBorder="1" applyAlignment="1">
      <alignment vertical="center" wrapText="1"/>
    </xf>
    <xf numFmtId="164" fontId="25" fillId="8" borderId="1" xfId="3" applyNumberFormat="1" applyFont="1" applyFill="1" applyBorder="1" applyAlignment="1">
      <alignment vertical="center" wrapText="1"/>
    </xf>
    <xf numFmtId="0" fontId="8" fillId="6" borderId="22" xfId="5" applyFont="1" applyFill="1" applyBorder="1" applyAlignment="1">
      <alignment horizontal="center" vertical="center"/>
    </xf>
    <xf numFmtId="164" fontId="48" fillId="6" borderId="22" xfId="8" applyNumberFormat="1" applyFont="1" applyFill="1" applyBorder="1" applyAlignment="1">
      <alignment vertical="center" wrapText="1"/>
    </xf>
    <xf numFmtId="10" fontId="8" fillId="6" borderId="22" xfId="9" applyNumberFormat="1" applyFont="1" applyFill="1" applyBorder="1" applyAlignment="1" applyProtection="1">
      <alignment horizontal="center" vertical="center"/>
      <protection locked="0"/>
    </xf>
    <xf numFmtId="164" fontId="48" fillId="6" borderId="22" xfId="8" applyNumberFormat="1" applyFont="1" applyFill="1" applyBorder="1" applyAlignment="1">
      <alignment vertical="center"/>
    </xf>
    <xf numFmtId="164" fontId="48" fillId="6" borderId="22" xfId="3" applyNumberFormat="1" applyFont="1" applyFill="1" applyBorder="1" applyAlignment="1">
      <alignment vertical="center" wrapText="1"/>
    </xf>
    <xf numFmtId="164" fontId="48" fillId="6" borderId="25" xfId="3" applyNumberFormat="1" applyFont="1" applyFill="1" applyBorder="1" applyAlignment="1">
      <alignment vertical="center" wrapText="1"/>
    </xf>
    <xf numFmtId="10" fontId="18" fillId="6" borderId="1" xfId="9" applyNumberFormat="1" applyFont="1" applyFill="1" applyBorder="1" applyAlignment="1" applyProtection="1">
      <alignment horizontal="center" vertical="center"/>
      <protection locked="0"/>
    </xf>
    <xf numFmtId="10" fontId="18" fillId="6" borderId="47" xfId="9" applyNumberFormat="1" applyFont="1" applyFill="1" applyBorder="1" applyAlignment="1" applyProtection="1">
      <alignment horizontal="center" vertical="center"/>
      <protection locked="0"/>
    </xf>
    <xf numFmtId="10" fontId="18" fillId="6" borderId="48" xfId="9" applyNumberFormat="1" applyFont="1" applyFill="1" applyBorder="1" applyAlignment="1" applyProtection="1">
      <alignment horizontal="center" vertical="center"/>
      <protection locked="0"/>
    </xf>
    <xf numFmtId="10" fontId="18" fillId="6" borderId="49" xfId="9" applyNumberFormat="1" applyFont="1" applyFill="1" applyBorder="1" applyAlignment="1" applyProtection="1">
      <alignment horizontal="center" vertical="center"/>
      <protection locked="0"/>
    </xf>
    <xf numFmtId="164" fontId="48" fillId="6" borderId="1" xfId="3" applyNumberFormat="1" applyFont="1" applyFill="1" applyBorder="1" applyAlignment="1">
      <alignment vertical="center" wrapText="1"/>
    </xf>
    <xf numFmtId="0" fontId="8" fillId="6" borderId="50" xfId="5" applyFont="1" applyFill="1" applyBorder="1" applyAlignment="1">
      <alignment horizontal="center" vertical="center"/>
    </xf>
    <xf numFmtId="164" fontId="25" fillId="8" borderId="1" xfId="1" applyNumberFormat="1" applyFont="1" applyFill="1" applyBorder="1" applyAlignment="1">
      <alignment vertical="center" wrapText="1"/>
    </xf>
    <xf numFmtId="164" fontId="48" fillId="6" borderId="1" xfId="1" applyNumberFormat="1" applyFont="1" applyFill="1" applyBorder="1" applyAlignment="1">
      <alignment vertical="center" wrapText="1"/>
    </xf>
    <xf numFmtId="0" fontId="8" fillId="6" borderId="1" xfId="0" applyFont="1" applyFill="1" applyBorder="1" applyAlignment="1">
      <alignment horizontal="center" vertical="center"/>
    </xf>
    <xf numFmtId="164" fontId="31" fillId="8" borderId="22" xfId="3" applyNumberFormat="1" applyFont="1" applyFill="1" applyBorder="1" applyAlignment="1">
      <alignment vertical="center" wrapText="1"/>
    </xf>
    <xf numFmtId="164" fontId="32" fillId="8" borderId="22" xfId="3" applyNumberFormat="1" applyFont="1" applyFill="1" applyBorder="1" applyAlignment="1">
      <alignment vertical="center" wrapText="1"/>
    </xf>
    <xf numFmtId="0" fontId="18" fillId="6" borderId="22" xfId="0" applyFont="1" applyFill="1" applyBorder="1" applyAlignment="1">
      <alignment horizontal="center" vertical="center"/>
    </xf>
    <xf numFmtId="164" fontId="31" fillId="8" borderId="22" xfId="3" applyNumberFormat="1" applyFont="1" applyFill="1" applyBorder="1" applyAlignment="1">
      <alignment vertical="center" wrapText="1" readingOrder="1"/>
    </xf>
    <xf numFmtId="164" fontId="31" fillId="8" borderId="22" xfId="1" applyNumberFormat="1" applyFont="1" applyFill="1" applyBorder="1" applyAlignment="1">
      <alignment vertical="center" wrapText="1" readingOrder="1"/>
    </xf>
    <xf numFmtId="164" fontId="31" fillId="8" borderId="22" xfId="1" applyNumberFormat="1" applyFont="1" applyFill="1" applyBorder="1" applyAlignment="1">
      <alignment horizontal="right" vertical="center" wrapText="1" readingOrder="1"/>
    </xf>
    <xf numFmtId="164" fontId="31" fillId="6" borderId="22" xfId="1" applyNumberFormat="1" applyFont="1" applyFill="1" applyBorder="1" applyAlignment="1">
      <alignment horizontal="right" vertical="center" wrapText="1" readingOrder="1"/>
    </xf>
    <xf numFmtId="10" fontId="15" fillId="8" borderId="45" xfId="9" applyNumberFormat="1" applyFont="1" applyFill="1" applyBorder="1" applyAlignment="1" applyProtection="1">
      <alignment horizontal="center" vertical="center"/>
      <protection locked="0"/>
    </xf>
    <xf numFmtId="10" fontId="15" fillId="8" borderId="47" xfId="9" applyNumberFormat="1" applyFont="1" applyFill="1" applyBorder="1" applyAlignment="1" applyProtection="1">
      <alignment horizontal="center" vertical="center"/>
      <protection locked="0"/>
    </xf>
    <xf numFmtId="164" fontId="49" fillId="8" borderId="31" xfId="3" applyNumberFormat="1" applyFont="1" applyFill="1" applyBorder="1" applyAlignment="1">
      <alignment vertical="center" wrapText="1"/>
    </xf>
    <xf numFmtId="164" fontId="48" fillId="8" borderId="22" xfId="1" applyNumberFormat="1" applyFont="1" applyFill="1" applyBorder="1" applyAlignment="1">
      <alignment vertical="center" wrapText="1" readingOrder="1"/>
    </xf>
    <xf numFmtId="10" fontId="6" fillId="8" borderId="22" xfId="0" applyNumberFormat="1" applyFont="1" applyFill="1" applyBorder="1" applyAlignment="1">
      <alignment horizontal="center" vertical="center"/>
    </xf>
    <xf numFmtId="10" fontId="5" fillId="8" borderId="31" xfId="0" applyNumberFormat="1" applyFont="1" applyFill="1" applyBorder="1" applyAlignment="1">
      <alignment horizontal="center" vertical="center"/>
    </xf>
    <xf numFmtId="10" fontId="5" fillId="8" borderId="22" xfId="0" applyNumberFormat="1" applyFont="1" applyFill="1" applyBorder="1" applyAlignment="1">
      <alignment horizontal="center" vertical="center"/>
    </xf>
    <xf numFmtId="10" fontId="34" fillId="0" borderId="36" xfId="0" applyNumberFormat="1" applyFont="1" applyBorder="1" applyAlignment="1" applyProtection="1">
      <alignment horizontal="center" vertical="center"/>
      <protection locked="0"/>
    </xf>
    <xf numFmtId="10" fontId="5" fillId="0" borderId="31" xfId="0" applyNumberFormat="1" applyFont="1" applyBorder="1" applyAlignment="1">
      <alignment horizontal="center" vertical="center"/>
    </xf>
    <xf numFmtId="10" fontId="5" fillId="0" borderId="36" xfId="0" applyNumberFormat="1" applyFont="1" applyBorder="1" applyAlignment="1">
      <alignment horizontal="center" vertical="center"/>
    </xf>
    <xf numFmtId="164" fontId="31" fillId="6" borderId="22" xfId="3" applyNumberFormat="1" applyFont="1" applyFill="1" applyBorder="1" applyAlignment="1">
      <alignment vertical="center" wrapText="1" readingOrder="1"/>
    </xf>
    <xf numFmtId="10" fontId="5" fillId="8" borderId="22" xfId="0" applyNumberFormat="1" applyFont="1" applyFill="1" applyBorder="1" applyAlignment="1" applyProtection="1">
      <alignment horizontal="center" vertical="center"/>
      <protection locked="0"/>
    </xf>
    <xf numFmtId="10" fontId="5" fillId="8" borderId="30" xfId="0" applyNumberFormat="1" applyFont="1" applyFill="1" applyBorder="1" applyAlignment="1" applyProtection="1">
      <alignment horizontal="center" vertical="center"/>
      <protection locked="0"/>
    </xf>
    <xf numFmtId="0" fontId="19" fillId="8" borderId="0" xfId="5" applyFill="1" applyAlignment="1">
      <alignment horizontal="center"/>
    </xf>
    <xf numFmtId="10" fontId="6" fillId="8" borderId="0" xfId="0" applyNumberFormat="1" applyFont="1" applyFill="1" applyAlignment="1">
      <alignment vertical="center"/>
    </xf>
    <xf numFmtId="10" fontId="8" fillId="6" borderId="2" xfId="0" applyNumberFormat="1" applyFont="1" applyFill="1" applyBorder="1" applyAlignment="1">
      <alignment vertical="center"/>
    </xf>
    <xf numFmtId="10" fontId="8" fillId="6" borderId="2" xfId="0" applyNumberFormat="1" applyFont="1" applyFill="1" applyBorder="1" applyAlignment="1">
      <alignment horizontal="center" vertical="center"/>
    </xf>
    <xf numFmtId="10" fontId="8" fillId="6" borderId="1" xfId="5" applyNumberFormat="1" applyFont="1" applyFill="1" applyBorder="1" applyAlignment="1" applyProtection="1">
      <alignment horizontal="center" vertical="center"/>
      <protection locked="0"/>
    </xf>
    <xf numFmtId="0" fontId="8" fillId="6" borderId="1" xfId="5" applyFont="1" applyFill="1" applyBorder="1" applyAlignment="1">
      <alignment horizontal="center" vertical="center"/>
    </xf>
    <xf numFmtId="164" fontId="48" fillId="6" borderId="1" xfId="3" applyNumberFormat="1" applyFont="1" applyFill="1" applyBorder="1" applyAlignment="1">
      <alignment horizontal="center" vertical="center" wrapText="1"/>
    </xf>
    <xf numFmtId="10" fontId="6" fillId="0" borderId="1" xfId="5" applyNumberFormat="1" applyFont="1" applyBorder="1" applyAlignment="1">
      <alignment horizontal="center" vertical="center"/>
    </xf>
    <xf numFmtId="0" fontId="5" fillId="0" borderId="1" xfId="5" applyFont="1" applyBorder="1" applyAlignment="1">
      <alignment horizontal="center" vertical="center"/>
    </xf>
    <xf numFmtId="164" fontId="31" fillId="0" borderId="1" xfId="3" applyNumberFormat="1" applyFont="1" applyFill="1" applyBorder="1" applyAlignment="1">
      <alignment horizontal="center" vertical="center" wrapText="1"/>
    </xf>
    <xf numFmtId="17" fontId="3" fillId="5" borderId="1" xfId="5" applyNumberFormat="1" applyFont="1" applyFill="1" applyBorder="1" applyAlignment="1">
      <alignment horizontal="center" vertical="center" wrapText="1"/>
    </xf>
    <xf numFmtId="0" fontId="55" fillId="5" borderId="1" xfId="5" applyFont="1" applyFill="1" applyBorder="1" applyAlignment="1">
      <alignment horizontal="center" vertical="center" wrapText="1"/>
    </xf>
    <xf numFmtId="10" fontId="3" fillId="5" borderId="1" xfId="5"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3" fillId="5" borderId="22"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10" fontId="10" fillId="5" borderId="22" xfId="0" applyNumberFormat="1" applyFont="1" applyFill="1" applyBorder="1" applyAlignment="1">
      <alignment horizontal="center" vertical="center" wrapText="1"/>
    </xf>
    <xf numFmtId="17" fontId="36" fillId="5" borderId="22" xfId="0" applyNumberFormat="1" applyFont="1" applyFill="1" applyBorder="1" applyAlignment="1">
      <alignment horizontal="center" vertical="center" wrapText="1"/>
    </xf>
    <xf numFmtId="10" fontId="58" fillId="0" borderId="22" xfId="0" applyNumberFormat="1" applyFont="1" applyBorder="1" applyAlignment="1">
      <alignment horizontal="center" vertical="center"/>
    </xf>
    <xf numFmtId="10" fontId="58" fillId="0" borderId="30" xfId="0" applyNumberFormat="1" applyFont="1" applyBorder="1" applyAlignment="1">
      <alignment horizontal="center" vertical="center"/>
    </xf>
    <xf numFmtId="10" fontId="8" fillId="6" borderId="22" xfId="0" applyNumberFormat="1" applyFont="1" applyFill="1" applyBorder="1" applyAlignment="1">
      <alignment horizontal="center" vertical="center"/>
    </xf>
    <xf numFmtId="10" fontId="5" fillId="8" borderId="1" xfId="0" applyNumberFormat="1" applyFont="1" applyFill="1" applyBorder="1" applyAlignment="1">
      <alignment horizontal="center" vertical="center"/>
    </xf>
    <xf numFmtId="10" fontId="58" fillId="8" borderId="22" xfId="0" applyNumberFormat="1" applyFont="1" applyFill="1" applyBorder="1" applyAlignment="1">
      <alignment horizontal="center" vertical="center"/>
    </xf>
    <xf numFmtId="10" fontId="58" fillId="8" borderId="30" xfId="0" applyNumberFormat="1" applyFont="1" applyFill="1" applyBorder="1" applyAlignment="1">
      <alignment horizontal="center" vertical="center"/>
    </xf>
    <xf numFmtId="0" fontId="59" fillId="8" borderId="3" xfId="5" applyFont="1" applyFill="1" applyBorder="1" applyAlignment="1">
      <alignment vertical="center" textRotation="90" wrapText="1"/>
    </xf>
    <xf numFmtId="0" fontId="40" fillId="8" borderId="3" xfId="5" applyFont="1" applyFill="1" applyBorder="1" applyAlignment="1">
      <alignment vertical="center" textRotation="90"/>
    </xf>
    <xf numFmtId="0" fontId="59" fillId="8" borderId="2" xfId="5" applyFont="1" applyFill="1" applyBorder="1" applyAlignment="1">
      <alignment vertical="center" textRotation="90" wrapText="1"/>
    </xf>
    <xf numFmtId="0" fontId="40" fillId="8" borderId="2" xfId="5" applyFont="1" applyFill="1" applyBorder="1" applyAlignment="1">
      <alignment vertical="center" textRotation="90" wrapText="1"/>
    </xf>
    <xf numFmtId="0" fontId="6" fillId="0" borderId="0" xfId="0" applyFont="1"/>
    <xf numFmtId="0" fontId="9" fillId="0" borderId="0" xfId="0" applyFont="1" applyAlignment="1">
      <alignment vertical="center"/>
    </xf>
    <xf numFmtId="0" fontId="61" fillId="8" borderId="0" xfId="5" applyFont="1" applyFill="1"/>
    <xf numFmtId="10" fontId="7" fillId="0" borderId="0" xfId="0" applyNumberFormat="1" applyFont="1" applyAlignment="1">
      <alignment vertical="center" indent="1"/>
    </xf>
    <xf numFmtId="10" fontId="7" fillId="0" borderId="0" xfId="0" applyNumberFormat="1" applyFont="1" applyAlignment="1">
      <alignment vertical="center"/>
    </xf>
    <xf numFmtId="10" fontId="9" fillId="0" borderId="0" xfId="0" applyNumberFormat="1" applyFont="1" applyAlignment="1">
      <alignment horizontal="center" vertical="center"/>
    </xf>
    <xf numFmtId="0" fontId="13" fillId="0" borderId="0" xfId="0" applyFont="1"/>
    <xf numFmtId="0" fontId="12" fillId="0" borderId="0" xfId="0" applyFont="1" applyAlignment="1">
      <alignment vertical="center"/>
    </xf>
    <xf numFmtId="0" fontId="11" fillId="0" borderId="0" xfId="0" applyFont="1" applyAlignment="1">
      <alignment vertical="center" indent="1"/>
    </xf>
    <xf numFmtId="0" fontId="57" fillId="5" borderId="22" xfId="0" applyFont="1" applyFill="1" applyBorder="1" applyAlignment="1">
      <alignment horizontal="center" vertical="center" wrapText="1"/>
    </xf>
    <xf numFmtId="9" fontId="31" fillId="14" borderId="22" xfId="1" applyFont="1" applyFill="1" applyBorder="1" applyAlignment="1">
      <alignment vertical="center" wrapText="1"/>
    </xf>
    <xf numFmtId="0" fontId="5" fillId="14" borderId="22" xfId="0" applyFont="1" applyFill="1" applyBorder="1" applyAlignment="1">
      <alignment horizontal="center" vertical="center"/>
    </xf>
    <xf numFmtId="10" fontId="58" fillId="14" borderId="22" xfId="0" applyNumberFormat="1" applyFont="1" applyFill="1" applyBorder="1" applyAlignment="1">
      <alignment horizontal="center" vertical="center"/>
    </xf>
    <xf numFmtId="9" fontId="48" fillId="14" borderId="22" xfId="1" applyFont="1" applyFill="1" applyBorder="1" applyAlignment="1">
      <alignment vertical="center" wrapText="1"/>
    </xf>
    <xf numFmtId="0" fontId="8" fillId="14" borderId="22" xfId="0" applyFont="1" applyFill="1" applyBorder="1" applyAlignment="1">
      <alignment horizontal="center" vertical="center"/>
    </xf>
    <xf numFmtId="10" fontId="8" fillId="14" borderId="22" xfId="0" applyNumberFormat="1" applyFont="1" applyFill="1" applyBorder="1" applyAlignment="1">
      <alignment horizontal="center" vertical="center"/>
    </xf>
    <xf numFmtId="9" fontId="60" fillId="14" borderId="22" xfId="1" applyFont="1" applyFill="1" applyBorder="1" applyAlignment="1">
      <alignment vertical="center" wrapText="1"/>
    </xf>
    <xf numFmtId="0" fontId="8" fillId="16" borderId="22" xfId="0" applyFont="1" applyFill="1" applyBorder="1" applyAlignment="1">
      <alignment horizontal="center" vertical="center"/>
    </xf>
    <xf numFmtId="10" fontId="6" fillId="14" borderId="22" xfId="0" applyNumberFormat="1" applyFont="1" applyFill="1" applyBorder="1" applyAlignment="1">
      <alignment horizontal="center" vertical="center"/>
    </xf>
    <xf numFmtId="0" fontId="62" fillId="0" borderId="0" xfId="5" applyFont="1"/>
    <xf numFmtId="0" fontId="35" fillId="5" borderId="0" xfId="0" applyFont="1" applyFill="1" applyAlignment="1">
      <alignment horizontal="center" vertical="center" wrapText="1"/>
    </xf>
    <xf numFmtId="10" fontId="66" fillId="0" borderId="22" xfId="0" applyNumberFormat="1" applyFont="1" applyBorder="1" applyAlignment="1">
      <alignment horizontal="center" vertical="center"/>
    </xf>
    <xf numFmtId="10" fontId="66" fillId="0" borderId="30" xfId="0" applyNumberFormat="1" applyFont="1" applyBorder="1" applyAlignment="1">
      <alignment horizontal="center" vertical="center"/>
    </xf>
    <xf numFmtId="0" fontId="59" fillId="8" borderId="3" xfId="5" applyFont="1" applyFill="1" applyBorder="1" applyAlignment="1">
      <alignment horizontal="center" vertical="center" textRotation="90" wrapText="1"/>
    </xf>
    <xf numFmtId="0" fontId="40" fillId="8" borderId="3" xfId="5" applyFont="1" applyFill="1" applyBorder="1" applyAlignment="1">
      <alignment horizontal="center" vertical="center" textRotation="90"/>
    </xf>
    <xf numFmtId="10" fontId="11" fillId="8" borderId="4" xfId="0" applyNumberFormat="1" applyFont="1" applyFill="1" applyBorder="1" applyAlignment="1">
      <alignment horizontal="center" vertical="center"/>
    </xf>
    <xf numFmtId="10" fontId="8" fillId="6" borderId="30" xfId="0" applyNumberFormat="1" applyFont="1" applyFill="1" applyBorder="1" applyAlignment="1">
      <alignment horizontal="center" vertical="center"/>
    </xf>
    <xf numFmtId="0" fontId="11" fillId="8" borderId="2" xfId="0" applyFont="1" applyFill="1" applyBorder="1"/>
    <xf numFmtId="0" fontId="11" fillId="8" borderId="3" xfId="0" applyFont="1" applyFill="1" applyBorder="1"/>
    <xf numFmtId="17" fontId="36" fillId="5" borderId="83" xfId="0" applyNumberFormat="1" applyFont="1" applyFill="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0" fontId="39" fillId="8" borderId="2" xfId="0" applyFont="1" applyFill="1" applyBorder="1" applyAlignment="1">
      <alignment horizontal="center" vertical="center" textRotation="90" wrapText="1"/>
    </xf>
    <xf numFmtId="10" fontId="6" fillId="8" borderId="0" xfId="0" applyNumberFormat="1" applyFont="1" applyFill="1" applyAlignment="1">
      <alignment horizontal="center" vertical="center"/>
    </xf>
    <xf numFmtId="0" fontId="13" fillId="8" borderId="1" xfId="5" applyFont="1" applyFill="1" applyBorder="1" applyAlignment="1">
      <alignment horizontal="center" vertical="center" textRotation="90"/>
    </xf>
    <xf numFmtId="164" fontId="49" fillId="8" borderId="33" xfId="3" applyNumberFormat="1" applyFont="1" applyFill="1" applyBorder="1" applyAlignment="1">
      <alignment vertical="center" wrapText="1"/>
    </xf>
    <xf numFmtId="0" fontId="8" fillId="6" borderId="33" xfId="0" applyFont="1" applyFill="1" applyBorder="1" applyAlignment="1">
      <alignment horizontal="center" vertical="center"/>
    </xf>
    <xf numFmtId="10" fontId="8" fillId="6" borderId="33" xfId="0" applyNumberFormat="1" applyFont="1" applyFill="1" applyBorder="1" applyAlignment="1" applyProtection="1">
      <alignment horizontal="center" vertical="center"/>
      <protection locked="0"/>
    </xf>
    <xf numFmtId="10" fontId="8" fillId="6" borderId="53" xfId="0" applyNumberFormat="1" applyFont="1" applyFill="1" applyBorder="1" applyAlignment="1" applyProtection="1">
      <alignment horizontal="center" vertical="center"/>
      <protection locked="0"/>
    </xf>
    <xf numFmtId="164" fontId="49" fillId="8" borderId="86" xfId="3" applyNumberFormat="1" applyFont="1" applyFill="1" applyBorder="1" applyAlignment="1">
      <alignment vertical="center" wrapText="1"/>
    </xf>
    <xf numFmtId="10" fontId="6" fillId="8" borderId="24" xfId="0" applyNumberFormat="1" applyFont="1" applyFill="1" applyBorder="1" applyAlignment="1">
      <alignment vertical="center"/>
    </xf>
    <xf numFmtId="164" fontId="48" fillId="6" borderId="25" xfId="1" applyNumberFormat="1" applyFont="1" applyFill="1" applyBorder="1" applyAlignment="1">
      <alignment vertical="center" wrapText="1" readingOrder="1"/>
    </xf>
    <xf numFmtId="0" fontId="8" fillId="6" borderId="25" xfId="0" applyFont="1" applyFill="1" applyBorder="1" applyAlignment="1">
      <alignment horizontal="center" vertical="center"/>
    </xf>
    <xf numFmtId="10" fontId="8" fillId="6" borderId="25" xfId="0" applyNumberFormat="1" applyFont="1" applyFill="1" applyBorder="1" applyAlignment="1" applyProtection="1">
      <alignment horizontal="center" vertical="center"/>
      <protection locked="0"/>
    </xf>
    <xf numFmtId="10" fontId="8" fillId="6" borderId="26" xfId="0" applyNumberFormat="1" applyFont="1" applyFill="1" applyBorder="1" applyAlignment="1" applyProtection="1">
      <alignment vertical="center"/>
      <protection locked="0"/>
    </xf>
    <xf numFmtId="164" fontId="48" fillId="6" borderId="1" xfId="1" applyNumberFormat="1" applyFont="1" applyFill="1" applyBorder="1" applyAlignment="1">
      <alignment vertical="center" wrapText="1" readingOrder="1"/>
    </xf>
    <xf numFmtId="164" fontId="31" fillId="6" borderId="1" xfId="1" applyNumberFormat="1" applyFont="1" applyFill="1" applyBorder="1" applyAlignment="1">
      <alignment vertical="center" wrapText="1" readingOrder="1"/>
    </xf>
    <xf numFmtId="0" fontId="24" fillId="8" borderId="0" xfId="5" applyFont="1" applyFill="1"/>
    <xf numFmtId="164" fontId="48" fillId="8" borderId="22" xfId="3" applyNumberFormat="1" applyFont="1" applyFill="1" applyBorder="1" applyAlignment="1">
      <alignment vertical="center" wrapText="1"/>
    </xf>
    <xf numFmtId="0" fontId="8" fillId="8" borderId="22" xfId="5" applyFont="1" applyFill="1" applyBorder="1" applyAlignment="1">
      <alignment horizontal="center" vertical="center"/>
    </xf>
    <xf numFmtId="17" fontId="36" fillId="5" borderId="1" xfId="0" applyNumberFormat="1" applyFont="1" applyFill="1" applyBorder="1" applyAlignment="1">
      <alignment horizontal="center" vertical="center" wrapText="1"/>
    </xf>
    <xf numFmtId="9" fontId="32" fillId="8" borderId="23" xfId="0" applyNumberFormat="1" applyFont="1" applyFill="1" applyBorder="1" applyAlignment="1">
      <alignment horizontal="center" vertical="center" wrapText="1"/>
    </xf>
    <xf numFmtId="9" fontId="32" fillId="8" borderId="37" xfId="0" applyNumberFormat="1" applyFont="1" applyFill="1" applyBorder="1" applyAlignment="1">
      <alignment horizontal="center" vertical="center" wrapText="1"/>
    </xf>
    <xf numFmtId="9" fontId="32" fillId="8" borderId="38" xfId="0" applyNumberFormat="1" applyFont="1" applyFill="1" applyBorder="1" applyAlignment="1">
      <alignment horizontal="center" vertical="center" wrapText="1"/>
    </xf>
    <xf numFmtId="10" fontId="32" fillId="8" borderId="82" xfId="0" applyNumberFormat="1" applyFont="1" applyFill="1" applyBorder="1" applyAlignment="1">
      <alignment horizontal="center" vertical="center" wrapText="1"/>
    </xf>
    <xf numFmtId="10" fontId="32" fillId="8" borderId="0" xfId="0" applyNumberFormat="1" applyFont="1" applyFill="1" applyAlignment="1">
      <alignment horizontal="center" vertical="center" wrapText="1"/>
    </xf>
    <xf numFmtId="10" fontId="32" fillId="8" borderId="85" xfId="0" applyNumberFormat="1" applyFont="1" applyFill="1" applyBorder="1" applyAlignment="1">
      <alignment horizontal="center" vertical="center" wrapText="1"/>
    </xf>
    <xf numFmtId="0" fontId="39" fillId="8" borderId="2" xfId="0" applyFont="1" applyFill="1" applyBorder="1" applyAlignment="1">
      <alignment horizontal="center" vertical="center" textRotation="90" wrapText="1"/>
    </xf>
    <xf numFmtId="0" fontId="39" fillId="8" borderId="3"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10" fontId="6" fillId="0" borderId="2" xfId="0" applyNumberFormat="1" applyFont="1" applyBorder="1" applyAlignment="1">
      <alignment horizontal="center" vertical="center"/>
    </xf>
    <xf numFmtId="10" fontId="6" fillId="0" borderId="3" xfId="0" applyNumberFormat="1" applyFont="1" applyBorder="1" applyAlignment="1">
      <alignment horizontal="center" vertical="center"/>
    </xf>
    <xf numFmtId="10" fontId="6" fillId="0" borderId="4" xfId="0" applyNumberFormat="1" applyFont="1" applyBorder="1" applyAlignment="1">
      <alignment horizontal="center" vertical="center"/>
    </xf>
    <xf numFmtId="0" fontId="39" fillId="8" borderId="44" xfId="0" applyFont="1" applyFill="1" applyBorder="1" applyAlignment="1">
      <alignment horizontal="center" vertical="center" textRotation="90" wrapText="1"/>
    </xf>
    <xf numFmtId="9" fontId="32" fillId="8" borderId="2" xfId="0" applyNumberFormat="1" applyFont="1" applyFill="1" applyBorder="1" applyAlignment="1">
      <alignment horizontal="center" vertical="center" wrapText="1"/>
    </xf>
    <xf numFmtId="9" fontId="32" fillId="8" borderId="3"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0" fontId="32" fillId="8" borderId="2"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25" fillId="8" borderId="33" xfId="2" applyFont="1" applyFill="1" applyBorder="1" applyAlignment="1">
      <alignment horizontal="center" vertical="center" wrapText="1"/>
    </xf>
    <xf numFmtId="0" fontId="25" fillId="8" borderId="35" xfId="2" applyFont="1" applyFill="1" applyBorder="1" applyAlignment="1">
      <alignment horizontal="center" vertical="center" wrapText="1"/>
    </xf>
    <xf numFmtId="0" fontId="25" fillId="8" borderId="34" xfId="2" applyFont="1" applyFill="1" applyBorder="1" applyAlignment="1">
      <alignment horizontal="center" vertical="center" wrapText="1"/>
    </xf>
    <xf numFmtId="0" fontId="25" fillId="8" borderId="31" xfId="2" applyFont="1" applyFill="1" applyBorder="1" applyAlignment="1">
      <alignment horizontal="center" vertical="center" wrapText="1"/>
    </xf>
    <xf numFmtId="0" fontId="25" fillId="0" borderId="31" xfId="2" applyFont="1" applyFill="1" applyBorder="1" applyAlignment="1">
      <alignment horizontal="center" vertical="center" wrapText="1"/>
    </xf>
    <xf numFmtId="0" fontId="10" fillId="3" borderId="3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21" fillId="5" borderId="34" xfId="0" applyFont="1" applyFill="1" applyBorder="1" applyAlignment="1">
      <alignment horizontal="center" vertical="center" wrapText="1"/>
    </xf>
    <xf numFmtId="0" fontId="39" fillId="8" borderId="44" xfId="2" applyFont="1" applyFill="1" applyBorder="1" applyAlignment="1">
      <alignment horizontal="center" vertical="center" textRotation="90" wrapText="1"/>
    </xf>
    <xf numFmtId="0" fontId="39" fillId="8" borderId="3" xfId="2" applyFont="1" applyFill="1" applyBorder="1" applyAlignment="1">
      <alignment horizontal="center" vertical="center" textRotation="90" wrapText="1"/>
    </xf>
    <xf numFmtId="0" fontId="39" fillId="8" borderId="23" xfId="0" applyFont="1" applyFill="1" applyBorder="1" applyAlignment="1">
      <alignment horizontal="center" vertical="center" textRotation="90" wrapText="1"/>
    </xf>
    <xf numFmtId="0" fontId="39" fillId="8" borderId="37" xfId="0" applyFont="1" applyFill="1" applyBorder="1" applyAlignment="1">
      <alignment horizontal="center" vertical="center" textRotation="90" wrapText="1"/>
    </xf>
    <xf numFmtId="0" fontId="15" fillId="8" borderId="37" xfId="2" applyFont="1" applyFill="1" applyBorder="1" applyAlignment="1">
      <alignment horizontal="center" vertical="center" textRotation="90" wrapText="1"/>
    </xf>
    <xf numFmtId="0" fontId="39" fillId="8" borderId="23" xfId="2" applyFont="1" applyFill="1" applyBorder="1" applyAlignment="1">
      <alignment horizontal="center" vertical="center" textRotation="90" wrapText="1"/>
    </xf>
    <xf numFmtId="0" fontId="39" fillId="8" borderId="37" xfId="2" applyFont="1" applyFill="1" applyBorder="1" applyAlignment="1">
      <alignment horizontal="center" vertical="center" textRotation="90" wrapText="1"/>
    </xf>
    <xf numFmtId="0" fontId="39" fillId="8" borderId="38" xfId="2" applyFont="1" applyFill="1" applyBorder="1" applyAlignment="1">
      <alignment horizontal="center" vertical="center" textRotation="90" wrapText="1"/>
    </xf>
    <xf numFmtId="10" fontId="6" fillId="8" borderId="2" xfId="0" applyNumberFormat="1" applyFont="1" applyFill="1" applyBorder="1" applyAlignment="1">
      <alignment horizontal="center" vertical="center"/>
    </xf>
    <xf numFmtId="10" fontId="6" fillId="8" borderId="3" xfId="0" applyNumberFormat="1" applyFont="1" applyFill="1" applyBorder="1" applyAlignment="1">
      <alignment horizontal="center" vertical="center"/>
    </xf>
    <xf numFmtId="10" fontId="6" fillId="8" borderId="4" xfId="0" applyNumberFormat="1" applyFont="1" applyFill="1" applyBorder="1" applyAlignment="1">
      <alignment horizontal="center" vertical="center"/>
    </xf>
    <xf numFmtId="0" fontId="39" fillId="8" borderId="5" xfId="0" applyFont="1" applyFill="1" applyBorder="1" applyAlignment="1">
      <alignment horizontal="center" vertical="center" textRotation="90" wrapText="1"/>
    </xf>
    <xf numFmtId="0" fontId="39" fillId="8" borderId="5" xfId="0" applyFont="1" applyFill="1" applyBorder="1" applyAlignment="1">
      <alignment horizontal="center" vertical="center" textRotation="90"/>
    </xf>
    <xf numFmtId="9" fontId="32" fillId="8" borderId="33" xfId="0" applyNumberFormat="1" applyFont="1" applyFill="1" applyBorder="1" applyAlignment="1">
      <alignment horizontal="left" vertical="center" wrapText="1"/>
    </xf>
    <xf numFmtId="9" fontId="32" fillId="8" borderId="34" xfId="0" applyNumberFormat="1" applyFont="1" applyFill="1" applyBorder="1" applyAlignment="1">
      <alignment horizontal="left" vertical="center" wrapText="1"/>
    </xf>
    <xf numFmtId="9" fontId="32" fillId="8" borderId="31" xfId="0" applyNumberFormat="1" applyFont="1" applyFill="1" applyBorder="1" applyAlignment="1">
      <alignment horizontal="center" vertical="center" wrapText="1"/>
    </xf>
    <xf numFmtId="0" fontId="26" fillId="0" borderId="22" xfId="0" applyFont="1" applyBorder="1" applyAlignment="1">
      <alignment horizontal="center" vertical="top" wrapText="1" readingOrder="1"/>
    </xf>
    <xf numFmtId="0" fontId="25" fillId="0" borderId="22" xfId="0" applyFont="1" applyBorder="1" applyAlignment="1">
      <alignment horizontal="center" vertical="top" wrapText="1"/>
    </xf>
    <xf numFmtId="0" fontId="25" fillId="0" borderId="22"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37"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10" fillId="3" borderId="22"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21" fillId="5" borderId="22" xfId="0" applyFont="1" applyFill="1" applyBorder="1" applyAlignment="1">
      <alignment horizontal="center" vertical="center" wrapText="1"/>
    </xf>
    <xf numFmtId="0" fontId="39" fillId="10" borderId="44" xfId="0" applyFont="1" applyFill="1" applyBorder="1" applyAlignment="1">
      <alignment horizontal="center" vertical="center" textRotation="90" wrapText="1"/>
    </xf>
    <xf numFmtId="0" fontId="39" fillId="10" borderId="3" xfId="0" applyFont="1" applyFill="1" applyBorder="1" applyAlignment="1">
      <alignment horizontal="center" vertical="center" textRotation="90" wrapText="1"/>
    </xf>
    <xf numFmtId="0" fontId="40" fillId="8" borderId="2" xfId="0" applyFont="1" applyFill="1" applyBorder="1" applyAlignment="1">
      <alignment horizontal="center" vertical="center" textRotation="90"/>
    </xf>
    <xf numFmtId="0" fontId="40" fillId="8" borderId="3" xfId="0" applyFont="1" applyFill="1" applyBorder="1" applyAlignment="1">
      <alignment horizontal="center" vertical="center" textRotation="90"/>
    </xf>
    <xf numFmtId="0" fontId="40" fillId="8" borderId="4" xfId="0" applyFont="1" applyFill="1" applyBorder="1" applyAlignment="1">
      <alignment horizontal="center" vertical="center" textRotation="90"/>
    </xf>
    <xf numFmtId="0" fontId="39" fillId="10" borderId="2" xfId="0" applyFont="1" applyFill="1" applyBorder="1" applyAlignment="1">
      <alignment horizontal="center" vertical="center" textRotation="90" wrapText="1"/>
    </xf>
    <xf numFmtId="0" fontId="39" fillId="10" borderId="4" xfId="0" applyFont="1" applyFill="1" applyBorder="1" applyAlignment="1">
      <alignment horizontal="center" vertical="center" textRotation="90" wrapText="1"/>
    </xf>
    <xf numFmtId="0" fontId="25" fillId="8" borderId="22" xfId="0" applyFont="1" applyFill="1" applyBorder="1" applyAlignment="1">
      <alignment horizontal="center" vertical="center" wrapText="1"/>
    </xf>
    <xf numFmtId="10" fontId="6" fillId="8" borderId="0" xfId="0" applyNumberFormat="1" applyFont="1" applyFill="1" applyAlignment="1">
      <alignment horizontal="center" vertical="center"/>
    </xf>
    <xf numFmtId="10" fontId="6" fillId="0" borderId="0" xfId="0" applyNumberFormat="1" applyFont="1" applyAlignment="1">
      <alignment horizontal="center" vertical="center"/>
    </xf>
    <xf numFmtId="0" fontId="38" fillId="8" borderId="2" xfId="0" applyFont="1" applyFill="1" applyBorder="1" applyAlignment="1">
      <alignment horizontal="center" vertical="center" textRotation="90" wrapText="1"/>
    </xf>
    <xf numFmtId="0" fontId="38" fillId="8" borderId="3"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5" fillId="10" borderId="2" xfId="0" applyFont="1" applyFill="1" applyBorder="1" applyAlignment="1">
      <alignment horizontal="center" vertical="center" textRotation="90" wrapText="1"/>
    </xf>
    <xf numFmtId="0" fontId="5" fillId="10" borderId="3" xfId="0" applyFont="1" applyFill="1" applyBorder="1" applyAlignment="1">
      <alignment horizontal="center" vertical="center" textRotation="90" wrapText="1"/>
    </xf>
    <xf numFmtId="0" fontId="5" fillId="10" borderId="4" xfId="0" applyFont="1" applyFill="1" applyBorder="1" applyAlignment="1">
      <alignment horizontal="center" vertical="center" textRotation="90" wrapText="1"/>
    </xf>
    <xf numFmtId="0" fontId="37" fillId="8" borderId="22" xfId="0" applyFont="1" applyFill="1" applyBorder="1" applyAlignment="1">
      <alignment horizontal="center" vertical="center" wrapText="1"/>
    </xf>
    <xf numFmtId="0" fontId="37" fillId="8" borderId="87" xfId="0" applyFont="1" applyFill="1" applyBorder="1" applyAlignment="1">
      <alignment horizontal="center" vertical="center" wrapText="1"/>
    </xf>
    <xf numFmtId="0" fontId="37" fillId="8" borderId="22" xfId="0" applyFont="1" applyFill="1" applyBorder="1" applyAlignment="1">
      <alignment horizontal="center" vertical="center" wrapText="1" readingOrder="1"/>
    </xf>
    <xf numFmtId="0" fontId="37" fillId="8" borderId="87" xfId="0" applyFont="1" applyFill="1" applyBorder="1" applyAlignment="1">
      <alignment horizontal="center" vertical="center" wrapText="1" readingOrder="1"/>
    </xf>
    <xf numFmtId="0" fontId="37" fillId="8" borderId="27" xfId="0" applyFont="1" applyFill="1" applyBorder="1" applyAlignment="1">
      <alignment horizontal="center" vertical="center" wrapText="1" readingOrder="1"/>
    </xf>
    <xf numFmtId="0" fontId="37" fillId="8" borderId="29" xfId="0" applyFont="1" applyFill="1" applyBorder="1" applyAlignment="1">
      <alignment horizontal="center" vertical="center" wrapText="1" readingOrder="1"/>
    </xf>
    <xf numFmtId="0" fontId="39" fillId="8" borderId="1" xfId="0" applyFont="1" applyFill="1" applyBorder="1" applyAlignment="1">
      <alignment horizontal="center" vertical="center" textRotation="90" wrapText="1"/>
    </xf>
    <xf numFmtId="0" fontId="37" fillId="8" borderId="22" xfId="0" applyFont="1" applyFill="1" applyBorder="1" applyAlignment="1">
      <alignment horizontal="left" vertical="center" wrapText="1"/>
    </xf>
    <xf numFmtId="0" fontId="37" fillId="8" borderId="27" xfId="0" applyFont="1" applyFill="1" applyBorder="1" applyAlignment="1">
      <alignment horizontal="center" vertical="center" wrapText="1"/>
    </xf>
    <xf numFmtId="0" fontId="37" fillId="8" borderId="29" xfId="0" applyFont="1" applyFill="1" applyBorder="1" applyAlignment="1">
      <alignment horizontal="center" vertical="center" wrapText="1"/>
    </xf>
    <xf numFmtId="0" fontId="53" fillId="8" borderId="1" xfId="0" applyFont="1" applyFill="1" applyBorder="1" applyAlignment="1">
      <alignment horizontal="center" vertical="center" textRotation="90" wrapText="1"/>
    </xf>
    <xf numFmtId="0" fontId="37" fillId="8" borderId="22" xfId="0" applyFont="1" applyFill="1" applyBorder="1" applyAlignment="1">
      <alignment horizontal="left" vertical="center" wrapText="1" readingOrder="1"/>
    </xf>
    <xf numFmtId="9" fontId="37" fillId="8" borderId="22" xfId="0" applyNumberFormat="1" applyFont="1" applyFill="1" applyBorder="1" applyAlignment="1">
      <alignment horizontal="center" vertical="center" wrapText="1"/>
    </xf>
    <xf numFmtId="9" fontId="37" fillId="8" borderId="22" xfId="0" applyNumberFormat="1" applyFont="1" applyFill="1" applyBorder="1" applyAlignment="1">
      <alignment horizontal="left" vertical="center" wrapText="1"/>
    </xf>
    <xf numFmtId="0" fontId="26" fillId="8" borderId="2" xfId="5" applyFont="1" applyFill="1" applyBorder="1" applyAlignment="1">
      <alignment horizontal="center" vertical="top"/>
    </xf>
    <xf numFmtId="0" fontId="26" fillId="8" borderId="3" xfId="5" applyFont="1" applyFill="1" applyBorder="1" applyAlignment="1">
      <alignment horizontal="center" vertical="top"/>
    </xf>
    <xf numFmtId="0" fontId="26" fillId="8" borderId="4" xfId="5" applyFont="1" applyFill="1" applyBorder="1" applyAlignment="1">
      <alignment horizontal="center" vertical="top"/>
    </xf>
    <xf numFmtId="0" fontId="10" fillId="3" borderId="1" xfId="0" applyFont="1" applyFill="1" applyBorder="1" applyAlignment="1">
      <alignment horizontal="center" vertical="center"/>
    </xf>
    <xf numFmtId="0" fontId="55" fillId="5" borderId="1" xfId="5" applyFont="1" applyFill="1" applyBorder="1" applyAlignment="1">
      <alignment horizontal="center" vertical="center" wrapText="1"/>
    </xf>
    <xf numFmtId="0" fontId="13" fillId="8" borderId="3" xfId="5" applyFont="1" applyFill="1" applyBorder="1" applyAlignment="1">
      <alignment horizontal="center" vertical="center" textRotation="90"/>
    </xf>
    <xf numFmtId="0" fontId="13" fillId="8" borderId="2" xfId="5" applyFont="1" applyFill="1" applyBorder="1" applyAlignment="1">
      <alignment horizontal="center" vertical="center" textRotation="90"/>
    </xf>
    <xf numFmtId="164" fontId="25" fillId="8" borderId="2" xfId="3" applyNumberFormat="1" applyFont="1" applyFill="1" applyBorder="1" applyAlignment="1">
      <alignment horizontal="center" vertical="center" wrapText="1"/>
    </xf>
    <xf numFmtId="164" fontId="25" fillId="8" borderId="3" xfId="3" applyNumberFormat="1" applyFont="1" applyFill="1" applyBorder="1" applyAlignment="1">
      <alignment horizontal="center" vertical="center" wrapText="1"/>
    </xf>
    <xf numFmtId="0" fontId="13" fillId="8" borderId="1" xfId="5" applyFont="1" applyFill="1" applyBorder="1" applyAlignment="1">
      <alignment horizontal="center" vertical="center" textRotation="90" wrapText="1"/>
    </xf>
    <xf numFmtId="0" fontId="13" fillId="8" borderId="1" xfId="5" applyFont="1" applyFill="1" applyBorder="1" applyAlignment="1">
      <alignment horizontal="center" vertical="center" textRotation="90"/>
    </xf>
    <xf numFmtId="0" fontId="25" fillId="8" borderId="1" xfId="5" applyFont="1" applyFill="1" applyBorder="1" applyAlignment="1">
      <alignment horizontal="center" vertical="center" wrapText="1"/>
    </xf>
    <xf numFmtId="164" fontId="37" fillId="8" borderId="27" xfId="3" applyNumberFormat="1" applyFont="1" applyFill="1" applyBorder="1" applyAlignment="1">
      <alignment horizontal="center" vertical="center" wrapText="1"/>
    </xf>
    <xf numFmtId="164" fontId="37" fillId="8" borderId="29" xfId="3" applyNumberFormat="1" applyFont="1" applyFill="1" applyBorder="1" applyAlignment="1">
      <alignment horizontal="center" vertical="center" wrapText="1"/>
    </xf>
    <xf numFmtId="0" fontId="37" fillId="8" borderId="25" xfId="5" applyFont="1" applyFill="1" applyBorder="1" applyAlignment="1">
      <alignment horizontal="center" vertical="center" wrapText="1"/>
    </xf>
    <xf numFmtId="0" fontId="37" fillId="8" borderId="27" xfId="5" applyFont="1" applyFill="1" applyBorder="1" applyAlignment="1">
      <alignment horizontal="center" vertical="center" wrapText="1"/>
    </xf>
    <xf numFmtId="0" fontId="37" fillId="8" borderId="29" xfId="5" applyFont="1" applyFill="1" applyBorder="1" applyAlignment="1">
      <alignment horizontal="center" vertical="center" wrapText="1"/>
    </xf>
    <xf numFmtId="0" fontId="37" fillId="0" borderId="25"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9" xfId="0" applyFont="1" applyBorder="1" applyAlignment="1">
      <alignment horizontal="center" vertical="center" wrapText="1"/>
    </xf>
    <xf numFmtId="164" fontId="37" fillId="8" borderId="25" xfId="3" applyNumberFormat="1" applyFont="1" applyFill="1" applyBorder="1" applyAlignment="1">
      <alignment horizontal="center" vertical="center" wrapText="1"/>
    </xf>
    <xf numFmtId="0" fontId="39" fillId="8" borderId="2" xfId="7" applyFont="1" applyFill="1" applyBorder="1" applyAlignment="1">
      <alignment horizontal="center" vertical="center" textRotation="90" wrapText="1"/>
    </xf>
    <xf numFmtId="0" fontId="39" fillId="8" borderId="3" xfId="7" applyFont="1" applyFill="1" applyBorder="1" applyAlignment="1">
      <alignment horizontal="center" vertical="center" textRotation="90" wrapText="1"/>
    </xf>
    <xf numFmtId="0" fontId="39" fillId="8" borderId="4" xfId="7" applyFont="1" applyFill="1" applyBorder="1" applyAlignment="1">
      <alignment horizontal="center" vertical="center" textRotation="90" wrapText="1"/>
    </xf>
    <xf numFmtId="0" fontId="39" fillId="8" borderId="2" xfId="5" applyFont="1" applyFill="1" applyBorder="1" applyAlignment="1">
      <alignment horizontal="center" vertical="center" textRotation="90" wrapText="1"/>
    </xf>
    <xf numFmtId="0" fontId="39" fillId="8" borderId="3" xfId="5" applyFont="1" applyFill="1" applyBorder="1" applyAlignment="1">
      <alignment horizontal="center" vertical="center" textRotation="90" wrapText="1"/>
    </xf>
    <xf numFmtId="0" fontId="39" fillId="8" borderId="4" xfId="5" applyFont="1" applyFill="1" applyBorder="1" applyAlignment="1">
      <alignment horizontal="center" vertical="center" textRotation="90" wrapText="1"/>
    </xf>
    <xf numFmtId="0" fontId="10" fillId="3" borderId="30" xfId="0" applyFont="1" applyFill="1" applyBorder="1" applyAlignment="1">
      <alignment horizontal="center" vertical="center"/>
    </xf>
    <xf numFmtId="0" fontId="10" fillId="3" borderId="50" xfId="0" applyFont="1" applyFill="1" applyBorder="1" applyAlignment="1">
      <alignment horizontal="center" vertical="center"/>
    </xf>
    <xf numFmtId="0" fontId="10" fillId="4" borderId="82" xfId="0" applyFont="1" applyFill="1" applyBorder="1" applyAlignment="1">
      <alignment horizontal="center" vertical="center"/>
    </xf>
    <xf numFmtId="0" fontId="21" fillId="5" borderId="80" xfId="5" applyFont="1" applyFill="1" applyBorder="1" applyAlignment="1">
      <alignment horizontal="center" vertical="center" wrapText="1"/>
    </xf>
    <xf numFmtId="0" fontId="21" fillId="5" borderId="81" xfId="5" applyFont="1" applyFill="1" applyBorder="1" applyAlignment="1">
      <alignment horizontal="center" vertical="center" wrapText="1"/>
    </xf>
    <xf numFmtId="0" fontId="39" fillId="8" borderId="44" xfId="5" applyFont="1" applyFill="1" applyBorder="1" applyAlignment="1">
      <alignment horizontal="center" vertical="center" textRotation="90" wrapText="1"/>
    </xf>
    <xf numFmtId="0" fontId="26" fillId="8" borderId="25" xfId="5" applyFont="1" applyFill="1" applyBorder="1" applyAlignment="1">
      <alignment horizontal="center" vertical="top" wrapText="1"/>
    </xf>
    <xf numFmtId="0" fontId="26" fillId="8" borderId="27" xfId="5" applyFont="1" applyFill="1" applyBorder="1" applyAlignment="1">
      <alignment horizontal="center" vertical="top" wrapText="1"/>
    </xf>
    <xf numFmtId="0" fontId="26" fillId="8" borderId="29" xfId="5" applyFont="1" applyFill="1" applyBorder="1" applyAlignment="1">
      <alignment horizontal="center" vertical="top" wrapText="1"/>
    </xf>
    <xf numFmtId="0" fontId="52" fillId="8" borderId="25" xfId="4" applyFont="1" applyFill="1" applyBorder="1" applyAlignment="1" applyProtection="1">
      <alignment horizontal="center" vertical="top" wrapText="1"/>
      <protection locked="0"/>
    </xf>
    <xf numFmtId="0" fontId="52" fillId="8" borderId="27" xfId="4" applyFont="1" applyFill="1" applyBorder="1" applyAlignment="1" applyProtection="1">
      <alignment horizontal="center" vertical="top" wrapText="1"/>
      <protection locked="0"/>
    </xf>
    <xf numFmtId="0" fontId="52" fillId="8" borderId="29" xfId="4" applyFont="1" applyFill="1" applyBorder="1" applyAlignment="1" applyProtection="1">
      <alignment horizontal="center" vertical="top" wrapText="1"/>
      <protection locked="0"/>
    </xf>
    <xf numFmtId="0" fontId="37" fillId="8" borderId="25" xfId="5" applyFont="1" applyFill="1" applyBorder="1" applyAlignment="1">
      <alignment horizontal="center" vertical="top" wrapText="1"/>
    </xf>
    <xf numFmtId="0" fontId="37" fillId="8" borderId="27" xfId="5" applyFont="1" applyFill="1" applyBorder="1" applyAlignment="1">
      <alignment horizontal="center" vertical="top" wrapText="1"/>
    </xf>
    <xf numFmtId="0" fontId="24" fillId="8" borderId="1" xfId="0" applyFont="1" applyFill="1" applyBorder="1" applyAlignment="1">
      <alignment horizontal="center" vertical="center" wrapText="1"/>
    </xf>
    <xf numFmtId="0" fontId="10" fillId="4" borderId="37" xfId="0" applyFont="1" applyFill="1" applyBorder="1" applyAlignment="1">
      <alignment horizontal="center" vertical="center"/>
    </xf>
    <xf numFmtId="0" fontId="10" fillId="4" borderId="0" xfId="0" applyFont="1" applyFill="1" applyAlignment="1">
      <alignment horizontal="center" vertical="center"/>
    </xf>
    <xf numFmtId="0" fontId="26" fillId="8" borderId="1" xfId="0" applyFont="1" applyFill="1" applyBorder="1" applyAlignment="1">
      <alignment horizontal="center" vertical="top" wrapText="1"/>
    </xf>
    <xf numFmtId="0" fontId="25" fillId="8" borderId="1" xfId="0" applyFont="1" applyFill="1" applyBorder="1" applyAlignment="1">
      <alignment horizontal="center" vertical="top" wrapText="1"/>
    </xf>
    <xf numFmtId="0" fontId="42" fillId="8" borderId="2" xfId="4" applyFont="1" applyFill="1" applyBorder="1" applyAlignment="1" applyProtection="1">
      <alignment horizontal="center" vertical="center" textRotation="90" wrapText="1"/>
      <protection locked="0"/>
    </xf>
    <xf numFmtId="0" fontId="42" fillId="8" borderId="3" xfId="4" applyFont="1" applyFill="1" applyBorder="1" applyAlignment="1" applyProtection="1">
      <alignment horizontal="center" vertical="center" textRotation="90" wrapText="1"/>
      <protection locked="0"/>
    </xf>
    <xf numFmtId="0" fontId="42" fillId="8" borderId="4" xfId="4" applyFont="1" applyFill="1" applyBorder="1" applyAlignment="1" applyProtection="1">
      <alignment horizontal="center" vertical="center" textRotation="90" wrapText="1"/>
      <protection locked="0"/>
    </xf>
    <xf numFmtId="10" fontId="6" fillId="0" borderId="1" xfId="0" applyNumberFormat="1" applyFont="1" applyBorder="1" applyAlignment="1">
      <alignment horizontal="center" vertical="center"/>
    </xf>
    <xf numFmtId="0" fontId="39" fillId="8" borderId="2" xfId="4" applyFont="1" applyFill="1" applyBorder="1" applyAlignment="1" applyProtection="1">
      <alignment horizontal="center" vertical="center" textRotation="90" wrapText="1"/>
      <protection locked="0"/>
    </xf>
    <xf numFmtId="0" fontId="39" fillId="8" borderId="3" xfId="4" applyFont="1" applyFill="1" applyBorder="1" applyAlignment="1" applyProtection="1">
      <alignment horizontal="center" vertical="center" textRotation="90" wrapText="1"/>
      <protection locked="0"/>
    </xf>
    <xf numFmtId="0" fontId="39" fillId="8" borderId="4" xfId="4" applyFont="1" applyFill="1" applyBorder="1" applyAlignment="1" applyProtection="1">
      <alignment horizontal="center" vertical="center" textRotation="90" wrapText="1"/>
      <protection locked="0"/>
    </xf>
    <xf numFmtId="0" fontId="25" fillId="8" borderId="1" xfId="4" applyFont="1" applyFill="1" applyBorder="1" applyAlignment="1" applyProtection="1">
      <alignment horizontal="center" vertical="center" wrapText="1"/>
      <protection locked="0"/>
    </xf>
    <xf numFmtId="10" fontId="39" fillId="8" borderId="2" xfId="0" applyNumberFormat="1" applyFont="1" applyFill="1" applyBorder="1" applyAlignment="1">
      <alignment horizontal="center" vertical="center" wrapText="1"/>
    </xf>
    <xf numFmtId="10" fontId="39" fillId="8" borderId="3" xfId="0" applyNumberFormat="1" applyFont="1" applyFill="1" applyBorder="1" applyAlignment="1">
      <alignment horizontal="center" vertical="center" wrapText="1"/>
    </xf>
    <xf numFmtId="10" fontId="39" fillId="8" borderId="4" xfId="0" applyNumberFormat="1" applyFont="1" applyFill="1" applyBorder="1" applyAlignment="1">
      <alignment horizontal="center" vertical="center" wrapText="1"/>
    </xf>
    <xf numFmtId="0" fontId="25" fillId="8" borderId="2" xfId="4" applyFont="1" applyFill="1" applyBorder="1" applyAlignment="1" applyProtection="1">
      <alignment horizontal="center" vertical="center" wrapText="1"/>
      <protection locked="0"/>
    </xf>
    <xf numFmtId="0" fontId="25" fillId="8" borderId="3" xfId="4" applyFont="1" applyFill="1" applyBorder="1" applyAlignment="1" applyProtection="1">
      <alignment horizontal="center" vertical="center" wrapText="1"/>
      <protection locked="0"/>
    </xf>
    <xf numFmtId="0" fontId="25" fillId="8" borderId="4" xfId="4" applyFont="1" applyFill="1" applyBorder="1" applyAlignment="1" applyProtection="1">
      <alignment horizontal="center" vertical="center" wrapText="1"/>
      <protection locked="0"/>
    </xf>
    <xf numFmtId="0" fontId="21" fillId="5" borderId="22" xfId="5" applyFont="1" applyFill="1" applyBorder="1" applyAlignment="1">
      <alignment horizontal="center" vertical="center" wrapText="1"/>
    </xf>
    <xf numFmtId="0" fontId="52" fillId="8" borderId="22" xfId="5" applyFont="1" applyFill="1" applyBorder="1" applyAlignment="1">
      <alignment horizontal="center" vertical="top" wrapText="1"/>
    </xf>
    <xf numFmtId="0" fontId="37" fillId="8" borderId="22" xfId="4" applyFont="1" applyFill="1" applyBorder="1" applyAlignment="1" applyProtection="1">
      <alignment horizontal="center" vertical="center" wrapText="1"/>
      <protection locked="0"/>
    </xf>
    <xf numFmtId="0" fontId="5" fillId="8" borderId="1" xfId="5" applyFont="1" applyFill="1" applyBorder="1" applyAlignment="1">
      <alignment horizontal="center" vertical="center" textRotation="90" wrapText="1"/>
    </xf>
    <xf numFmtId="0" fontId="5" fillId="8" borderId="1" xfId="7" applyFont="1" applyFill="1" applyBorder="1" applyAlignment="1">
      <alignment horizontal="center" vertical="center" textRotation="90" wrapText="1"/>
    </xf>
    <xf numFmtId="0" fontId="0" fillId="8" borderId="1" xfId="0" applyFill="1" applyBorder="1" applyAlignment="1">
      <alignment horizontal="center" vertical="center" textRotation="90" wrapText="1"/>
    </xf>
    <xf numFmtId="10" fontId="6" fillId="0" borderId="37" xfId="0" applyNumberFormat="1" applyFont="1" applyBorder="1" applyAlignment="1">
      <alignment horizontal="center" vertical="center"/>
    </xf>
    <xf numFmtId="0" fontId="5" fillId="8" borderId="2" xfId="4" applyFont="1" applyFill="1" applyBorder="1" applyAlignment="1" applyProtection="1">
      <alignment horizontal="center" vertical="center" textRotation="90" wrapText="1"/>
      <protection locked="0"/>
    </xf>
    <xf numFmtId="0" fontId="5" fillId="8" borderId="3" xfId="4" applyFont="1" applyFill="1" applyBorder="1" applyAlignment="1" applyProtection="1">
      <alignment horizontal="center" vertical="center" textRotation="90" wrapText="1"/>
      <protection locked="0"/>
    </xf>
    <xf numFmtId="0" fontId="5" fillId="8" borderId="1" xfId="4" applyFont="1" applyFill="1" applyBorder="1" applyAlignment="1" applyProtection="1">
      <alignment horizontal="center" vertical="center" textRotation="90" wrapText="1"/>
      <protection locked="0"/>
    </xf>
    <xf numFmtId="0" fontId="5" fillId="8" borderId="1" xfId="0" applyFont="1" applyFill="1" applyBorder="1" applyAlignment="1">
      <alignment horizontal="center" vertical="center" textRotation="90" wrapText="1"/>
    </xf>
    <xf numFmtId="10" fontId="5" fillId="8" borderId="1" xfId="0" applyNumberFormat="1" applyFont="1" applyFill="1" applyBorder="1" applyAlignment="1">
      <alignment horizontal="center" vertical="center" textRotation="90" wrapText="1"/>
    </xf>
    <xf numFmtId="10" fontId="11" fillId="8" borderId="1" xfId="0" applyNumberFormat="1" applyFont="1" applyFill="1" applyBorder="1" applyAlignment="1">
      <alignment horizontal="center" vertical="center"/>
    </xf>
    <xf numFmtId="0" fontId="11" fillId="8" borderId="1" xfId="0" applyFont="1" applyFill="1" applyBorder="1" applyAlignment="1">
      <alignment horizontal="center" vertical="center"/>
    </xf>
    <xf numFmtId="1" fontId="37" fillId="8" borderId="25" xfId="0" applyNumberFormat="1" applyFont="1" applyFill="1" applyBorder="1" applyAlignment="1">
      <alignment horizontal="center" vertical="center" wrapText="1"/>
    </xf>
    <xf numFmtId="1" fontId="37" fillId="8" borderId="27" xfId="0" applyNumberFormat="1" applyFont="1" applyFill="1" applyBorder="1" applyAlignment="1">
      <alignment horizontal="center" vertical="center" wrapText="1"/>
    </xf>
    <xf numFmtId="1" fontId="37" fillId="8" borderId="29" xfId="0" applyNumberFormat="1" applyFont="1" applyFill="1" applyBorder="1" applyAlignment="1">
      <alignment horizontal="center" vertical="center" wrapText="1"/>
    </xf>
    <xf numFmtId="0" fontId="45" fillId="3" borderId="23" xfId="0" applyFont="1" applyFill="1" applyBorder="1" applyAlignment="1">
      <alignment horizontal="center" vertical="center"/>
    </xf>
    <xf numFmtId="0" fontId="45" fillId="3" borderId="24" xfId="0" applyFont="1" applyFill="1" applyBorder="1" applyAlignment="1">
      <alignment horizontal="center" vertical="center"/>
    </xf>
    <xf numFmtId="0" fontId="46" fillId="5" borderId="22" xfId="0" applyFont="1" applyFill="1" applyBorder="1" applyAlignment="1">
      <alignment horizontal="center" vertical="center" wrapText="1"/>
    </xf>
    <xf numFmtId="0" fontId="26" fillId="8" borderId="57" xfId="2" applyFont="1" applyFill="1" applyBorder="1" applyAlignment="1">
      <alignment horizontal="center" vertical="center" wrapText="1"/>
    </xf>
    <xf numFmtId="0" fontId="26" fillId="8" borderId="56" xfId="2" applyFont="1" applyFill="1" applyBorder="1" applyAlignment="1">
      <alignment horizontal="center" vertical="center" wrapText="1"/>
    </xf>
    <xf numFmtId="0" fontId="26" fillId="8" borderId="55" xfId="2" applyFont="1" applyFill="1" applyBorder="1" applyAlignment="1">
      <alignment horizontal="center" vertical="center" wrapText="1"/>
    </xf>
    <xf numFmtId="0" fontId="37" fillId="8" borderId="22" xfId="2" applyFont="1" applyFill="1" applyBorder="1" applyAlignment="1">
      <alignment horizontal="center" vertical="top" wrapText="1"/>
    </xf>
    <xf numFmtId="0" fontId="37" fillId="8" borderId="30" xfId="0" applyFont="1" applyFill="1" applyBorder="1" applyAlignment="1">
      <alignment horizontal="center" vertical="center" wrapText="1"/>
    </xf>
    <xf numFmtId="10" fontId="37" fillId="8" borderId="22" xfId="2" applyNumberFormat="1" applyFont="1" applyFill="1" applyBorder="1" applyAlignment="1">
      <alignment horizontal="center" vertical="center" wrapText="1"/>
    </xf>
    <xf numFmtId="0" fontId="37" fillId="8" borderId="22" xfId="2" applyFont="1" applyFill="1" applyBorder="1" applyAlignment="1">
      <alignment horizontal="left" vertical="center" wrapText="1"/>
    </xf>
    <xf numFmtId="0" fontId="37" fillId="8" borderId="30" xfId="0" applyFont="1" applyFill="1" applyBorder="1" applyAlignment="1">
      <alignment horizontal="left" vertical="center" wrapText="1"/>
    </xf>
    <xf numFmtId="10" fontId="37" fillId="8" borderId="22" xfId="0" applyNumberFormat="1" applyFont="1" applyFill="1" applyBorder="1" applyAlignment="1">
      <alignment horizontal="center" vertical="center" wrapText="1"/>
    </xf>
    <xf numFmtId="0" fontId="37" fillId="8" borderId="22" xfId="2" applyFont="1" applyFill="1" applyBorder="1" applyAlignment="1">
      <alignment horizontal="justify" vertical="center" wrapText="1"/>
    </xf>
    <xf numFmtId="1" fontId="37" fillId="8" borderId="60" xfId="0" applyNumberFormat="1" applyFont="1" applyFill="1" applyBorder="1" applyAlignment="1">
      <alignment horizontal="center" vertical="center" wrapText="1"/>
    </xf>
    <xf numFmtId="10" fontId="37" fillId="8" borderId="25" xfId="2" applyNumberFormat="1" applyFont="1" applyFill="1" applyBorder="1" applyAlignment="1">
      <alignment horizontal="center" vertical="center" wrapText="1"/>
    </xf>
    <xf numFmtId="10" fontId="37" fillId="8" borderId="27" xfId="2" applyNumberFormat="1" applyFont="1" applyFill="1" applyBorder="1" applyAlignment="1">
      <alignment horizontal="center" vertical="center" wrapText="1"/>
    </xf>
    <xf numFmtId="10" fontId="37" fillId="8" borderId="29" xfId="2" applyNumberFormat="1" applyFont="1" applyFill="1" applyBorder="1" applyAlignment="1">
      <alignment horizontal="center" vertical="center" wrapText="1"/>
    </xf>
    <xf numFmtId="0" fontId="37" fillId="8" borderId="26" xfId="0" applyFont="1" applyFill="1" applyBorder="1" applyAlignment="1">
      <alignment horizontal="center" vertical="center" wrapText="1"/>
    </xf>
    <xf numFmtId="0" fontId="37" fillId="8" borderId="32" xfId="0" applyFont="1" applyFill="1" applyBorder="1" applyAlignment="1">
      <alignment horizontal="center" vertical="center" wrapText="1"/>
    </xf>
    <xf numFmtId="0" fontId="37" fillId="8" borderId="28" xfId="0" applyFont="1" applyFill="1" applyBorder="1" applyAlignment="1">
      <alignment horizontal="center" vertical="center" wrapText="1"/>
    </xf>
    <xf numFmtId="0" fontId="37" fillId="14" borderId="22" xfId="0" applyFont="1" applyFill="1" applyBorder="1" applyAlignment="1">
      <alignment horizontal="center" vertical="center" wrapText="1"/>
    </xf>
    <xf numFmtId="1" fontId="37" fillId="14" borderId="25" xfId="0" applyNumberFormat="1" applyFont="1" applyFill="1" applyBorder="1" applyAlignment="1">
      <alignment horizontal="center" vertical="center" wrapText="1"/>
    </xf>
    <xf numFmtId="1" fontId="37" fillId="14" borderId="27" xfId="0" applyNumberFormat="1" applyFont="1" applyFill="1" applyBorder="1" applyAlignment="1">
      <alignment horizontal="center" vertical="center" wrapText="1"/>
    </xf>
    <xf numFmtId="1" fontId="37" fillId="14" borderId="29" xfId="0" applyNumberFormat="1" applyFont="1" applyFill="1" applyBorder="1" applyAlignment="1">
      <alignment horizontal="center" vertical="center" wrapText="1"/>
    </xf>
    <xf numFmtId="10" fontId="37" fillId="8" borderId="25" xfId="0" applyNumberFormat="1" applyFont="1" applyFill="1" applyBorder="1" applyAlignment="1">
      <alignment horizontal="center" vertical="center" wrapText="1"/>
    </xf>
    <xf numFmtId="10" fontId="37" fillId="8" borderId="25" xfId="0" applyNumberFormat="1" applyFont="1" applyFill="1" applyBorder="1" applyAlignment="1">
      <alignment horizontal="center" vertical="center" wrapText="1" readingOrder="1"/>
    </xf>
    <xf numFmtId="0" fontId="37" fillId="8" borderId="30" xfId="0" applyFont="1" applyFill="1" applyBorder="1" applyAlignment="1">
      <alignment horizontal="center" vertical="center" wrapText="1" readingOrder="1"/>
    </xf>
    <xf numFmtId="10" fontId="37" fillId="8" borderId="22" xfId="0" applyNumberFormat="1" applyFont="1" applyFill="1" applyBorder="1" applyAlignment="1">
      <alignment horizontal="center" vertical="center" wrapText="1" readingOrder="1"/>
    </xf>
    <xf numFmtId="0" fontId="37" fillId="8" borderId="22" xfId="2" applyFont="1" applyFill="1" applyBorder="1" applyAlignment="1">
      <alignment horizontal="center" vertical="center" wrapText="1"/>
    </xf>
    <xf numFmtId="1" fontId="37" fillId="8" borderId="25" xfId="0" applyNumberFormat="1" applyFont="1" applyFill="1" applyBorder="1" applyAlignment="1">
      <alignment horizontal="center" vertical="center" wrapText="1" readingOrder="1"/>
    </xf>
    <xf numFmtId="1" fontId="37" fillId="8" borderId="29" xfId="0" applyNumberFormat="1" applyFont="1" applyFill="1" applyBorder="1" applyAlignment="1">
      <alignment horizontal="center" vertical="center" wrapText="1" readingOrder="1"/>
    </xf>
    <xf numFmtId="0" fontId="37" fillId="8" borderId="22" xfId="0" applyFont="1" applyFill="1" applyBorder="1" applyAlignment="1">
      <alignment horizontal="justify" vertical="center" wrapText="1" readingOrder="1"/>
    </xf>
    <xf numFmtId="9" fontId="37" fillId="8" borderId="30" xfId="1" applyFont="1" applyFill="1" applyBorder="1" applyAlignment="1">
      <alignment horizontal="center" vertical="center" wrapText="1"/>
    </xf>
    <xf numFmtId="9" fontId="37" fillId="8" borderId="22" xfId="1" applyFont="1" applyFill="1" applyBorder="1" applyAlignment="1">
      <alignment horizontal="center" vertical="center" wrapText="1"/>
    </xf>
    <xf numFmtId="0" fontId="37" fillId="8" borderId="25" xfId="2" applyFont="1" applyFill="1" applyBorder="1" applyAlignment="1">
      <alignment horizontal="center" vertical="center" wrapText="1"/>
    </xf>
    <xf numFmtId="0" fontId="37" fillId="8" borderId="27" xfId="2" applyFont="1" applyFill="1" applyBorder="1" applyAlignment="1">
      <alignment horizontal="center" vertical="center" wrapText="1"/>
    </xf>
    <xf numFmtId="0" fontId="37" fillId="8" borderId="29" xfId="2" applyFont="1" applyFill="1" applyBorder="1" applyAlignment="1">
      <alignment horizontal="center" vertical="center" wrapText="1"/>
    </xf>
    <xf numFmtId="0" fontId="37" fillId="8" borderId="30" xfId="2" applyFont="1" applyFill="1" applyBorder="1" applyAlignment="1">
      <alignment horizontal="center" vertical="center" wrapText="1"/>
    </xf>
    <xf numFmtId="1" fontId="37" fillId="8" borderId="25" xfId="1" applyNumberFormat="1" applyFont="1" applyFill="1" applyBorder="1" applyAlignment="1">
      <alignment horizontal="center" vertical="center" wrapText="1"/>
    </xf>
    <xf numFmtId="1" fontId="37" fillId="8" borderId="27" xfId="1" applyNumberFormat="1" applyFont="1" applyFill="1" applyBorder="1" applyAlignment="1">
      <alignment horizontal="center" vertical="center" wrapText="1"/>
    </xf>
    <xf numFmtId="1" fontId="37" fillId="8" borderId="29" xfId="1" applyNumberFormat="1" applyFont="1" applyFill="1" applyBorder="1" applyAlignment="1">
      <alignment horizontal="center" vertical="center" wrapText="1"/>
    </xf>
    <xf numFmtId="1" fontId="37" fillId="0" borderId="25" xfId="0" applyNumberFormat="1" applyFont="1" applyBorder="1" applyAlignment="1">
      <alignment horizontal="center" vertical="center" wrapText="1"/>
    </xf>
    <xf numFmtId="1" fontId="37" fillId="0" borderId="27" xfId="0" applyNumberFormat="1" applyFont="1" applyBorder="1" applyAlignment="1">
      <alignment horizontal="center" vertical="center" wrapText="1"/>
    </xf>
    <xf numFmtId="1" fontId="37" fillId="0" borderId="29" xfId="0" applyNumberFormat="1" applyFont="1" applyBorder="1" applyAlignment="1">
      <alignment horizontal="center" vertical="center" wrapText="1"/>
    </xf>
    <xf numFmtId="9" fontId="37" fillId="0" borderId="22" xfId="0" applyNumberFormat="1" applyFont="1" applyBorder="1" applyAlignment="1">
      <alignment horizontal="center" vertical="center" wrapText="1"/>
    </xf>
    <xf numFmtId="9" fontId="37" fillId="8" borderId="30" xfId="0" applyNumberFormat="1" applyFont="1" applyFill="1" applyBorder="1" applyAlignment="1">
      <alignment horizontal="center" vertical="center" wrapText="1"/>
    </xf>
    <xf numFmtId="0" fontId="47" fillId="4" borderId="32" xfId="0" applyFont="1" applyFill="1" applyBorder="1" applyAlignment="1">
      <alignment horizontal="center" vertical="center"/>
    </xf>
    <xf numFmtId="0" fontId="47" fillId="4" borderId="0" xfId="0" applyFont="1" applyFill="1" applyAlignment="1">
      <alignment horizontal="center" vertical="center"/>
    </xf>
    <xf numFmtId="0" fontId="40" fillId="8" borderId="24" xfId="0" applyFont="1" applyFill="1" applyBorder="1" applyAlignment="1">
      <alignment horizontal="center" vertical="center" textRotation="90"/>
    </xf>
    <xf numFmtId="0" fontId="40" fillId="8" borderId="51" xfId="0" applyFont="1" applyFill="1" applyBorder="1" applyAlignment="1">
      <alignment horizontal="center" vertical="center" textRotation="90"/>
    </xf>
    <xf numFmtId="0" fontId="40" fillId="8" borderId="52" xfId="0" applyFont="1" applyFill="1" applyBorder="1" applyAlignment="1">
      <alignment horizontal="center" vertical="center" textRotation="90"/>
    </xf>
    <xf numFmtId="0" fontId="25" fillId="0" borderId="25" xfId="0" applyFont="1" applyBorder="1" applyAlignment="1">
      <alignment horizontal="center" vertical="center" wrapText="1" readingOrder="1"/>
    </xf>
    <xf numFmtId="0" fontId="25" fillId="0" borderId="27" xfId="0" applyFont="1" applyBorder="1" applyAlignment="1">
      <alignment horizontal="center" vertical="center" wrapText="1" readingOrder="1"/>
    </xf>
    <xf numFmtId="0" fontId="25" fillId="0" borderId="29" xfId="0" applyFont="1" applyBorder="1" applyAlignment="1">
      <alignment horizontal="center" vertical="center" wrapText="1" readingOrder="1"/>
    </xf>
    <xf numFmtId="0" fontId="57" fillId="5" borderId="22" xfId="0" applyFont="1" applyFill="1" applyBorder="1" applyAlignment="1">
      <alignment horizontal="center" vertical="center" wrapText="1"/>
    </xf>
    <xf numFmtId="0" fontId="26" fillId="0" borderId="22" xfId="0" applyFont="1" applyBorder="1" applyAlignment="1">
      <alignment horizontal="center" vertical="center" wrapText="1" readingOrder="1"/>
    </xf>
    <xf numFmtId="0" fontId="25" fillId="0" borderId="25" xfId="4" applyFont="1" applyBorder="1" applyAlignment="1" applyProtection="1">
      <alignment horizontal="center" vertical="top" wrapText="1"/>
      <protection locked="0"/>
    </xf>
    <xf numFmtId="0" fontId="25" fillId="0" borderId="27" xfId="4" applyFont="1" applyBorder="1" applyAlignment="1" applyProtection="1">
      <alignment horizontal="center" vertical="top" wrapText="1"/>
      <protection locked="0"/>
    </xf>
    <xf numFmtId="0" fontId="25" fillId="0" borderId="29" xfId="4" applyFont="1" applyBorder="1" applyAlignment="1" applyProtection="1">
      <alignment horizontal="center" vertical="top" wrapText="1"/>
      <protection locked="0"/>
    </xf>
    <xf numFmtId="0" fontId="41" fillId="0" borderId="22" xfId="0" applyFont="1" applyBorder="1" applyAlignment="1">
      <alignment horizontal="center" vertical="center" wrapText="1" readingOrder="1"/>
    </xf>
    <xf numFmtId="0" fontId="41" fillId="0" borderId="22" xfId="0" applyFont="1" applyBorder="1" applyAlignment="1">
      <alignment horizontal="center" vertical="top" wrapText="1" readingOrder="1"/>
    </xf>
    <xf numFmtId="0" fontId="59" fillId="8" borderId="2" xfId="5" applyFont="1" applyFill="1" applyBorder="1" applyAlignment="1">
      <alignment horizontal="center" vertical="center" textRotation="90" wrapText="1"/>
    </xf>
    <xf numFmtId="0" fontId="59" fillId="8" borderId="3" xfId="5" applyFont="1" applyFill="1" applyBorder="1" applyAlignment="1">
      <alignment horizontal="center" vertical="center" textRotation="90" wrapText="1"/>
    </xf>
    <xf numFmtId="0" fontId="59" fillId="8" borderId="4" xfId="5" applyFont="1" applyFill="1" applyBorder="1" applyAlignment="1">
      <alignment horizontal="center" vertical="center" textRotation="90" wrapText="1"/>
    </xf>
    <xf numFmtId="0" fontId="25" fillId="0" borderId="22" xfId="0" applyFont="1" applyBorder="1" applyAlignment="1">
      <alignment horizontal="center" vertical="center" wrapText="1" readingOrder="1"/>
    </xf>
    <xf numFmtId="0" fontId="25" fillId="8" borderId="22" xfId="0" applyFont="1" applyFill="1" applyBorder="1" applyAlignment="1">
      <alignment horizontal="center" vertical="center" wrapText="1" readingOrder="1"/>
    </xf>
    <xf numFmtId="0" fontId="25" fillId="14" borderId="25" xfId="0" applyFont="1" applyFill="1" applyBorder="1" applyAlignment="1">
      <alignment horizontal="center" vertical="center" wrapText="1" readingOrder="1"/>
    </xf>
    <xf numFmtId="0" fontId="25" fillId="14" borderId="29" xfId="0" applyFont="1" applyFill="1" applyBorder="1" applyAlignment="1">
      <alignment horizontal="center" vertical="center" wrapText="1" readingOrder="1"/>
    </xf>
    <xf numFmtId="10" fontId="11" fillId="8" borderId="75" xfId="0" applyNumberFormat="1" applyFont="1" applyFill="1" applyBorder="1" applyAlignment="1">
      <alignment horizontal="center" vertical="center"/>
    </xf>
    <xf numFmtId="0" fontId="11" fillId="8" borderId="75" xfId="0" applyFont="1" applyFill="1" applyBorder="1" applyAlignment="1">
      <alignment horizontal="center" vertical="center"/>
    </xf>
    <xf numFmtId="0" fontId="25" fillId="14" borderId="27" xfId="0" applyFont="1" applyFill="1" applyBorder="1" applyAlignment="1">
      <alignment horizontal="center" vertical="center" wrapText="1" readingOrder="1"/>
    </xf>
    <xf numFmtId="0" fontId="40" fillId="8" borderId="2" xfId="5" applyFont="1" applyFill="1" applyBorder="1" applyAlignment="1">
      <alignment horizontal="center" vertical="center" textRotation="90"/>
    </xf>
    <xf numFmtId="0" fontId="40" fillId="8" borderId="3" xfId="5" applyFont="1" applyFill="1" applyBorder="1" applyAlignment="1">
      <alignment horizontal="center" vertical="center" textRotation="90"/>
    </xf>
    <xf numFmtId="0" fontId="40" fillId="8" borderId="2" xfId="5" applyFont="1" applyFill="1" applyBorder="1" applyAlignment="1">
      <alignment horizontal="center" vertical="center" textRotation="90" wrapText="1"/>
    </xf>
    <xf numFmtId="0" fontId="40" fillId="8" borderId="4" xfId="5" applyFont="1" applyFill="1" applyBorder="1" applyAlignment="1">
      <alignment horizontal="center" vertical="center" textRotation="90"/>
    </xf>
    <xf numFmtId="1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10" fontId="11" fillId="8" borderId="2" xfId="0" applyNumberFormat="1" applyFont="1" applyFill="1" applyBorder="1" applyAlignment="1">
      <alignment horizontal="center" vertical="center"/>
    </xf>
    <xf numFmtId="10" fontId="11" fillId="8" borderId="3" xfId="0" applyNumberFormat="1" applyFont="1" applyFill="1" applyBorder="1" applyAlignment="1">
      <alignment horizontal="center" vertical="center"/>
    </xf>
    <xf numFmtId="10" fontId="11" fillId="0" borderId="2" xfId="0" applyNumberFormat="1" applyFont="1" applyBorder="1" applyAlignment="1">
      <alignment horizontal="center" vertical="center"/>
    </xf>
    <xf numFmtId="10" fontId="11" fillId="0" borderId="3" xfId="0" applyNumberFormat="1" applyFont="1" applyBorder="1" applyAlignment="1">
      <alignment horizontal="center" vertical="center"/>
    </xf>
    <xf numFmtId="0" fontId="26" fillId="0" borderId="22" xfId="2" applyFont="1" applyFill="1" applyBorder="1" applyAlignment="1">
      <alignment horizontal="center" vertical="center" wrapText="1"/>
    </xf>
    <xf numFmtId="0" fontId="67" fillId="8" borderId="0" xfId="0" applyFont="1" applyFill="1" applyAlignment="1">
      <alignment horizontal="center" vertical="center"/>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10" fontId="8" fillId="8" borderId="22" xfId="5" applyNumberFormat="1" applyFont="1" applyFill="1" applyBorder="1" applyAlignment="1" applyProtection="1">
      <alignment horizontal="center" vertical="center"/>
      <protection locked="0"/>
    </xf>
    <xf numFmtId="0" fontId="11" fillId="8" borderId="37" xfId="0" applyFont="1" applyFill="1" applyBorder="1" applyAlignment="1">
      <alignment horizontal="center"/>
    </xf>
    <xf numFmtId="0" fontId="11" fillId="8" borderId="37" xfId="0" applyFont="1" applyFill="1" applyBorder="1" applyAlignment="1">
      <alignment horizontal="center"/>
    </xf>
    <xf numFmtId="0" fontId="32" fillId="8" borderId="33" xfId="2" applyFont="1" applyFill="1" applyBorder="1" applyAlignment="1">
      <alignment horizontal="center" vertical="center" wrapText="1"/>
    </xf>
    <xf numFmtId="0" fontId="32" fillId="8" borderId="35" xfId="2" applyFont="1" applyFill="1" applyBorder="1" applyAlignment="1">
      <alignment horizontal="center" vertical="center" wrapText="1"/>
    </xf>
    <xf numFmtId="0" fontId="32" fillId="8" borderId="84" xfId="2"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6" fillId="8" borderId="87" xfId="0" applyFont="1" applyFill="1" applyBorder="1" applyAlignment="1">
      <alignment horizontal="center" vertical="center" wrapText="1"/>
    </xf>
    <xf numFmtId="0" fontId="19" fillId="8" borderId="0" xfId="5" applyFill="1" applyAlignment="1">
      <alignment wrapText="1"/>
    </xf>
    <xf numFmtId="164" fontId="31" fillId="8" borderId="1" xfId="1" applyNumberFormat="1" applyFont="1" applyFill="1" applyBorder="1" applyAlignment="1">
      <alignment vertical="center" wrapText="1"/>
    </xf>
    <xf numFmtId="0" fontId="37" fillId="8" borderId="25" xfId="4" applyFont="1" applyFill="1" applyBorder="1" applyAlignment="1" applyProtection="1">
      <alignment horizontal="center" vertical="center" wrapText="1"/>
      <protection locked="0"/>
    </xf>
    <xf numFmtId="0" fontId="37" fillId="8" borderId="27" xfId="4" applyFont="1" applyFill="1" applyBorder="1" applyAlignment="1" applyProtection="1">
      <alignment horizontal="center" vertical="center" wrapText="1"/>
      <protection locked="0"/>
    </xf>
    <xf numFmtId="0" fontId="37" fillId="8" borderId="29" xfId="4" applyFont="1" applyFill="1" applyBorder="1" applyAlignment="1" applyProtection="1">
      <alignment horizontal="center" vertical="center" wrapText="1"/>
      <protection locked="0"/>
    </xf>
    <xf numFmtId="0" fontId="11" fillId="8" borderId="1" xfId="0" applyFont="1" applyFill="1" applyBorder="1" applyAlignment="1">
      <alignment horizontal="center" vertical="top" wrapText="1"/>
    </xf>
    <xf numFmtId="0" fontId="11" fillId="8" borderId="1" xfId="0" applyFont="1" applyFill="1" applyBorder="1" applyAlignment="1">
      <alignment horizontal="center" vertical="top"/>
    </xf>
    <xf numFmtId="0" fontId="68" fillId="0" borderId="1" xfId="0" applyFont="1" applyBorder="1" applyAlignment="1">
      <alignment horizontal="center" vertical="top" wrapText="1"/>
    </xf>
    <xf numFmtId="0" fontId="11" fillId="17" borderId="0" xfId="0" applyFont="1" applyFill="1"/>
    <xf numFmtId="10" fontId="8" fillId="0" borderId="22" xfId="0" applyNumberFormat="1" applyFont="1" applyBorder="1" applyAlignment="1">
      <alignment horizontal="center" vertical="center"/>
    </xf>
    <xf numFmtId="0" fontId="11" fillId="0" borderId="1" xfId="0" applyFont="1" applyBorder="1" applyAlignment="1">
      <alignment horizontal="center" vertical="top" wrapText="1"/>
    </xf>
    <xf numFmtId="0" fontId="11" fillId="0" borderId="1" xfId="0" applyFont="1" applyBorder="1" applyAlignment="1">
      <alignment horizontal="center" wrapText="1"/>
    </xf>
    <xf numFmtId="0" fontId="11" fillId="0" borderId="1" xfId="0" applyFont="1" applyBorder="1" applyAlignment="1">
      <alignment horizontal="center"/>
    </xf>
    <xf numFmtId="10" fontId="5" fillId="14" borderId="22" xfId="0" applyNumberFormat="1" applyFont="1" applyFill="1" applyBorder="1" applyAlignment="1">
      <alignment horizontal="center" vertical="center"/>
    </xf>
    <xf numFmtId="10" fontId="5" fillId="6" borderId="22" xfId="0" applyNumberFormat="1" applyFont="1" applyFill="1" applyBorder="1" applyAlignment="1">
      <alignment horizontal="center" vertical="center"/>
    </xf>
    <xf numFmtId="10" fontId="5" fillId="6" borderId="30" xfId="0" applyNumberFormat="1" applyFont="1" applyFill="1" applyBorder="1" applyAlignment="1">
      <alignment horizontal="center" vertical="center"/>
    </xf>
    <xf numFmtId="0" fontId="73" fillId="0" borderId="6" xfId="0" applyFont="1" applyBorder="1" applyAlignment="1">
      <alignment horizontal="center" vertical="top" wrapText="1"/>
    </xf>
    <xf numFmtId="0" fontId="74" fillId="0" borderId="7" xfId="0" applyFont="1" applyBorder="1" applyAlignment="1">
      <alignment horizontal="center" vertical="top" wrapText="1"/>
    </xf>
    <xf numFmtId="0" fontId="74" fillId="0" borderId="8" xfId="0" applyFont="1" applyBorder="1" applyAlignment="1">
      <alignment horizontal="center" vertical="top" wrapText="1"/>
    </xf>
    <xf numFmtId="0" fontId="74" fillId="0" borderId="9" xfId="0" applyFont="1" applyBorder="1" applyAlignment="1">
      <alignment horizontal="center" vertical="top" wrapText="1"/>
    </xf>
    <xf numFmtId="0" fontId="74" fillId="0" borderId="0" xfId="0" applyFont="1" applyAlignment="1">
      <alignment horizontal="center" vertical="top" wrapText="1"/>
    </xf>
    <xf numFmtId="0" fontId="74" fillId="0" borderId="10" xfId="0" applyFont="1" applyBorder="1" applyAlignment="1">
      <alignment horizontal="center" vertical="top" wrapText="1"/>
    </xf>
    <xf numFmtId="0" fontId="74" fillId="0" borderId="11" xfId="0" applyFont="1" applyBorder="1" applyAlignment="1">
      <alignment horizontal="center" vertical="top" wrapText="1"/>
    </xf>
    <xf numFmtId="0" fontId="74" fillId="0" borderId="12" xfId="0" applyFont="1" applyBorder="1" applyAlignment="1">
      <alignment horizontal="center" vertical="top" wrapText="1"/>
    </xf>
    <xf numFmtId="0" fontId="74" fillId="0" borderId="13" xfId="0" applyFont="1" applyBorder="1" applyAlignment="1">
      <alignment horizontal="center" vertical="top" wrapText="1"/>
    </xf>
    <xf numFmtId="9" fontId="32" fillId="8" borderId="33" xfId="0" applyNumberFormat="1" applyFont="1" applyFill="1" applyBorder="1" applyAlignment="1">
      <alignment horizontal="center" vertical="center" wrapText="1"/>
    </xf>
    <xf numFmtId="9" fontId="32" fillId="8" borderId="34" xfId="0" applyNumberFormat="1" applyFont="1" applyFill="1" applyBorder="1" applyAlignment="1">
      <alignment horizontal="center" vertical="center" wrapText="1"/>
    </xf>
    <xf numFmtId="0" fontId="76" fillId="8" borderId="33" xfId="2" applyFont="1" applyFill="1" applyBorder="1" applyAlignment="1">
      <alignment horizontal="center" vertical="center" wrapText="1"/>
    </xf>
    <xf numFmtId="0" fontId="32" fillId="0" borderId="31" xfId="2" applyFont="1" applyFill="1" applyBorder="1" applyAlignment="1">
      <alignment horizontal="center" vertical="center" wrapText="1"/>
    </xf>
    <xf numFmtId="10" fontId="32" fillId="0" borderId="31" xfId="2" applyNumberFormat="1" applyFont="1" applyFill="1" applyBorder="1" applyAlignment="1">
      <alignment horizontal="center" vertical="center" wrapText="1"/>
    </xf>
    <xf numFmtId="0" fontId="32" fillId="0" borderId="31" xfId="0" applyFont="1" applyBorder="1" applyAlignment="1">
      <alignment horizontal="justify" vertical="center" wrapText="1"/>
    </xf>
    <xf numFmtId="0" fontId="76" fillId="8" borderId="35" xfId="2" applyFont="1" applyFill="1" applyBorder="1" applyAlignment="1">
      <alignment horizontal="center" vertical="center" wrapText="1"/>
    </xf>
    <xf numFmtId="0" fontId="32" fillId="8" borderId="31" xfId="0" applyFont="1" applyFill="1" applyBorder="1" applyAlignment="1">
      <alignment horizontal="center" vertical="center" wrapText="1"/>
    </xf>
    <xf numFmtId="10" fontId="32" fillId="0" borderId="31" xfId="0" applyNumberFormat="1" applyFont="1" applyBorder="1" applyAlignment="1">
      <alignment horizontal="center" vertical="center" wrapText="1"/>
    </xf>
    <xf numFmtId="0" fontId="72" fillId="0" borderId="31" xfId="2" applyFont="1" applyFill="1" applyBorder="1" applyAlignment="1">
      <alignment horizontal="justify" vertical="center" wrapText="1"/>
    </xf>
    <xf numFmtId="0" fontId="32" fillId="8" borderId="33" xfId="2" applyFont="1" applyFill="1" applyBorder="1" applyAlignment="1">
      <alignment horizontal="center" vertical="center" wrapText="1"/>
    </xf>
    <xf numFmtId="0" fontId="32" fillId="0" borderId="31" xfId="2" applyFont="1" applyFill="1" applyBorder="1" applyAlignment="1">
      <alignment horizontal="left" vertical="center" wrapText="1"/>
    </xf>
    <xf numFmtId="0" fontId="32" fillId="8" borderId="34" xfId="2" applyFont="1" applyFill="1" applyBorder="1" applyAlignment="1">
      <alignment horizontal="center" vertical="center" wrapText="1"/>
    </xf>
    <xf numFmtId="10" fontId="32" fillId="0" borderId="33" xfId="0" applyNumberFormat="1" applyFont="1" applyBorder="1" applyAlignment="1">
      <alignment horizontal="center" vertical="center" wrapText="1"/>
    </xf>
    <xf numFmtId="0" fontId="32" fillId="0" borderId="33" xfId="2" applyFont="1" applyFill="1" applyBorder="1" applyAlignment="1">
      <alignment horizontal="left" vertical="center" wrapText="1"/>
    </xf>
    <xf numFmtId="10" fontId="32" fillId="0" borderId="35" xfId="0" applyNumberFormat="1" applyFont="1" applyBorder="1" applyAlignment="1">
      <alignment horizontal="center" vertical="center" wrapText="1"/>
    </xf>
    <xf numFmtId="0" fontId="32" fillId="0" borderId="34" xfId="2" applyFont="1" applyFill="1" applyBorder="1" applyAlignment="1">
      <alignment horizontal="left" vertical="center" wrapText="1"/>
    </xf>
    <xf numFmtId="0" fontId="32" fillId="0" borderId="31" xfId="0" applyFont="1" applyBorder="1" applyAlignment="1">
      <alignment horizontal="left" vertical="center" wrapText="1"/>
    </xf>
    <xf numFmtId="10" fontId="32" fillId="0" borderId="34" xfId="0" applyNumberFormat="1" applyFont="1" applyBorder="1" applyAlignment="1">
      <alignment horizontal="center" vertical="center" wrapText="1"/>
    </xf>
    <xf numFmtId="0" fontId="32" fillId="0" borderId="31" xfId="2" applyFont="1" applyFill="1" applyBorder="1" applyAlignment="1">
      <alignment horizontal="justify" vertical="center" wrapText="1"/>
    </xf>
    <xf numFmtId="9" fontId="32" fillId="0" borderId="31" xfId="0" applyNumberFormat="1" applyFont="1" applyBorder="1" applyAlignment="1">
      <alignment horizontal="justify" vertical="center" wrapText="1"/>
    </xf>
    <xf numFmtId="9" fontId="32" fillId="0" borderId="31" xfId="0" applyNumberFormat="1" applyFont="1" applyBorder="1" applyAlignment="1">
      <alignment vertical="top" wrapText="1"/>
    </xf>
    <xf numFmtId="9" fontId="32" fillId="0" borderId="33" xfId="0" applyNumberFormat="1" applyFont="1" applyBorder="1" applyAlignment="1">
      <alignment horizontal="left" vertical="top" wrapText="1"/>
    </xf>
    <xf numFmtId="9" fontId="32" fillId="0" borderId="34" xfId="0" applyNumberFormat="1" applyFont="1" applyBorder="1" applyAlignment="1">
      <alignment horizontal="left" vertical="top" wrapText="1"/>
    </xf>
    <xf numFmtId="9" fontId="32" fillId="0" borderId="31" xfId="0" applyNumberFormat="1" applyFont="1" applyBorder="1" applyAlignment="1">
      <alignment horizontal="left" vertical="center" wrapText="1"/>
    </xf>
    <xf numFmtId="9" fontId="32" fillId="0" borderId="33" xfId="0" applyNumberFormat="1" applyFont="1" applyBorder="1" applyAlignment="1">
      <alignment horizontal="left" vertical="center" wrapText="1"/>
    </xf>
    <xf numFmtId="9" fontId="32" fillId="0" borderId="34" xfId="0" applyNumberFormat="1" applyFont="1" applyBorder="1" applyAlignment="1">
      <alignment horizontal="left" vertical="center" wrapText="1"/>
    </xf>
    <xf numFmtId="0" fontId="32" fillId="13" borderId="69" xfId="0" applyFont="1" applyFill="1" applyBorder="1" applyAlignment="1">
      <alignment horizontal="center" vertical="center" wrapText="1"/>
    </xf>
    <xf numFmtId="9" fontId="32" fillId="10" borderId="69" xfId="0" applyNumberFormat="1" applyFont="1" applyFill="1" applyBorder="1" applyAlignment="1">
      <alignment horizontal="center" vertical="center" wrapText="1"/>
    </xf>
    <xf numFmtId="9" fontId="32" fillId="13" borderId="69" xfId="0" applyNumberFormat="1" applyFont="1" applyFill="1" applyBorder="1" applyAlignment="1">
      <alignment horizontal="center" vertical="center" wrapText="1"/>
    </xf>
    <xf numFmtId="10" fontId="32" fillId="0" borderId="69" xfId="0" applyNumberFormat="1" applyFont="1" applyBorder="1" applyAlignment="1">
      <alignment horizontal="center" vertical="center" wrapText="1"/>
    </xf>
    <xf numFmtId="9" fontId="32" fillId="0" borderId="71" xfId="0" applyNumberFormat="1" applyFont="1" applyBorder="1" applyAlignment="1">
      <alignment horizontal="left" vertical="center" wrapText="1"/>
    </xf>
    <xf numFmtId="0" fontId="32" fillId="13" borderId="68" xfId="0" applyFont="1" applyFill="1" applyBorder="1" applyAlignment="1">
      <alignment horizontal="center" vertical="center" wrapText="1"/>
    </xf>
    <xf numFmtId="9" fontId="32" fillId="10" borderId="68" xfId="0" applyNumberFormat="1" applyFont="1" applyFill="1" applyBorder="1" applyAlignment="1">
      <alignment horizontal="center" vertical="center" wrapText="1"/>
    </xf>
    <xf numFmtId="9" fontId="32" fillId="13" borderId="68" xfId="0" applyNumberFormat="1" applyFont="1" applyFill="1" applyBorder="1" applyAlignment="1">
      <alignment horizontal="center" vertical="center" wrapText="1"/>
    </xf>
    <xf numFmtId="10" fontId="32" fillId="0" borderId="68" xfId="0" applyNumberFormat="1" applyFont="1" applyBorder="1" applyAlignment="1">
      <alignment horizontal="center" vertical="center" wrapText="1"/>
    </xf>
    <xf numFmtId="9" fontId="32" fillId="0" borderId="72" xfId="0" applyNumberFormat="1" applyFont="1" applyBorder="1" applyAlignment="1">
      <alignment horizontal="left" vertical="center" wrapText="1"/>
    </xf>
    <xf numFmtId="9" fontId="32" fillId="0" borderId="73" xfId="0" applyNumberFormat="1" applyFont="1" applyBorder="1" applyAlignment="1">
      <alignment horizontal="left" vertical="center" wrapText="1"/>
    </xf>
    <xf numFmtId="0" fontId="32" fillId="13" borderId="70" xfId="0" applyFont="1" applyFill="1" applyBorder="1" applyAlignment="1">
      <alignment horizontal="center" vertical="center" wrapText="1"/>
    </xf>
    <xf numFmtId="9" fontId="32" fillId="10" borderId="70" xfId="0" applyNumberFormat="1" applyFont="1" applyFill="1" applyBorder="1" applyAlignment="1">
      <alignment horizontal="center" vertical="center" wrapText="1"/>
    </xf>
    <xf numFmtId="9" fontId="32" fillId="13" borderId="70" xfId="0" applyNumberFormat="1" applyFont="1" applyFill="1" applyBorder="1" applyAlignment="1">
      <alignment horizontal="center" vertical="center" wrapText="1"/>
    </xf>
    <xf numFmtId="10" fontId="32" fillId="0" borderId="70" xfId="0" applyNumberFormat="1" applyFont="1" applyBorder="1" applyAlignment="1">
      <alignment horizontal="center" vertical="center" wrapText="1"/>
    </xf>
    <xf numFmtId="9" fontId="32" fillId="0" borderId="74" xfId="0" applyNumberFormat="1" applyFont="1" applyBorder="1" applyAlignment="1">
      <alignment horizontal="left" vertical="center" wrapText="1"/>
    </xf>
    <xf numFmtId="165" fontId="32" fillId="8" borderId="33" xfId="10" applyNumberFormat="1" applyFont="1" applyFill="1" applyBorder="1" applyAlignment="1">
      <alignment horizontal="center" vertical="center" wrapText="1"/>
    </xf>
    <xf numFmtId="0" fontId="32" fillId="0" borderId="31" xfId="5" applyFont="1" applyBorder="1" applyAlignment="1">
      <alignment horizontal="justify" vertical="center" wrapText="1"/>
    </xf>
    <xf numFmtId="9" fontId="32" fillId="8" borderId="35" xfId="0" applyNumberFormat="1" applyFont="1" applyFill="1" applyBorder="1" applyAlignment="1">
      <alignment horizontal="center" vertical="center" wrapText="1"/>
    </xf>
    <xf numFmtId="165" fontId="32" fillId="8" borderId="35" xfId="10" applyNumberFormat="1" applyFont="1" applyFill="1" applyBorder="1" applyAlignment="1">
      <alignment horizontal="center" vertical="center" wrapText="1"/>
    </xf>
    <xf numFmtId="9" fontId="32" fillId="8" borderId="34" xfId="0" applyNumberFormat="1" applyFont="1" applyFill="1" applyBorder="1" applyAlignment="1">
      <alignment horizontal="center" vertical="center" wrapText="1"/>
    </xf>
    <xf numFmtId="165" fontId="32" fillId="8" borderId="34" xfId="10" applyNumberFormat="1" applyFont="1" applyFill="1" applyBorder="1" applyAlignment="1">
      <alignment horizontal="center" vertical="center" wrapText="1"/>
    </xf>
    <xf numFmtId="9" fontId="32" fillId="8" borderId="33" xfId="0" applyNumberFormat="1" applyFont="1" applyFill="1" applyBorder="1" applyAlignment="1">
      <alignment horizontal="center" vertical="center" wrapText="1"/>
    </xf>
    <xf numFmtId="0" fontId="32" fillId="8" borderId="33" xfId="0" applyFont="1" applyFill="1" applyBorder="1" applyAlignment="1">
      <alignment horizontal="center" vertical="center" wrapText="1"/>
    </xf>
    <xf numFmtId="9" fontId="32" fillId="8" borderId="35" xfId="0" applyNumberFormat="1" applyFont="1" applyFill="1" applyBorder="1" applyAlignment="1">
      <alignment horizontal="center" vertical="center" wrapText="1"/>
    </xf>
    <xf numFmtId="0" fontId="32" fillId="8" borderId="35" xfId="0" applyFont="1" applyFill="1" applyBorder="1" applyAlignment="1">
      <alignment horizontal="center" vertical="center" wrapText="1"/>
    </xf>
    <xf numFmtId="9" fontId="32" fillId="8" borderId="84" xfId="0" applyNumberFormat="1" applyFont="1" applyFill="1" applyBorder="1" applyAlignment="1">
      <alignment horizontal="center" vertical="center" wrapText="1"/>
    </xf>
    <xf numFmtId="9" fontId="32" fillId="8" borderId="40" xfId="0" applyNumberFormat="1" applyFont="1" applyFill="1" applyBorder="1" applyAlignment="1">
      <alignment horizontal="center" vertical="center" wrapText="1"/>
    </xf>
    <xf numFmtId="9" fontId="32" fillId="8" borderId="41" xfId="0" applyNumberFormat="1" applyFont="1" applyFill="1" applyBorder="1" applyAlignment="1">
      <alignment horizontal="center" vertical="center" wrapText="1"/>
    </xf>
    <xf numFmtId="9" fontId="32" fillId="8" borderId="31" xfId="0" applyNumberFormat="1" applyFont="1" applyFill="1" applyBorder="1" applyAlignment="1">
      <alignment horizontal="left" vertical="center" wrapText="1"/>
    </xf>
    <xf numFmtId="9" fontId="32" fillId="8" borderId="2" xfId="0" applyNumberFormat="1" applyFont="1" applyFill="1" applyBorder="1" applyAlignment="1">
      <alignment horizontal="left" vertical="center" wrapText="1"/>
    </xf>
    <xf numFmtId="9" fontId="32" fillId="8" borderId="4" xfId="0" applyNumberFormat="1" applyFont="1" applyFill="1" applyBorder="1" applyAlignment="1">
      <alignment horizontal="left" vertical="center" wrapText="1"/>
    </xf>
    <xf numFmtId="164" fontId="32" fillId="8" borderId="31" xfId="3" applyNumberFormat="1" applyFont="1" applyFill="1" applyBorder="1" applyAlignment="1">
      <alignment vertical="center" wrapText="1"/>
    </xf>
    <xf numFmtId="0" fontId="11" fillId="8" borderId="0" xfId="0" applyFont="1" applyFill="1" applyBorder="1" applyAlignment="1">
      <alignment horizontal="center" vertical="center"/>
    </xf>
    <xf numFmtId="10" fontId="14" fillId="8" borderId="0" xfId="1" applyNumberFormat="1" applyFont="1" applyFill="1" applyBorder="1" applyAlignment="1">
      <alignment horizontal="center" vertical="center"/>
    </xf>
    <xf numFmtId="0" fontId="14" fillId="8" borderId="0" xfId="0" applyFont="1" applyFill="1" applyBorder="1" applyAlignment="1">
      <alignment horizontal="center" vertical="center"/>
    </xf>
    <xf numFmtId="0" fontId="14" fillId="8" borderId="0" xfId="0" applyFont="1" applyFill="1" applyBorder="1" applyAlignment="1">
      <alignment horizontal="center" vertical="center" wrapText="1"/>
    </xf>
    <xf numFmtId="0" fontId="13" fillId="8" borderId="37" xfId="0" applyFont="1" applyFill="1" applyBorder="1" applyAlignment="1">
      <alignment horizontal="center" vertical="center"/>
    </xf>
    <xf numFmtId="0" fontId="11" fillId="8" borderId="0" xfId="0" applyFont="1" applyFill="1" applyBorder="1" applyAlignment="1">
      <alignment horizontal="center"/>
    </xf>
    <xf numFmtId="0" fontId="70" fillId="8" borderId="37" xfId="0" applyFont="1" applyFill="1" applyBorder="1" applyAlignment="1">
      <alignment horizontal="center" vertical="center" wrapText="1"/>
    </xf>
    <xf numFmtId="0" fontId="11" fillId="8" borderId="37" xfId="0" applyFont="1" applyFill="1" applyBorder="1" applyAlignment="1">
      <alignment horizontal="left" vertical="center" wrapText="1"/>
    </xf>
    <xf numFmtId="0" fontId="13" fillId="8" borderId="37" xfId="0" applyFont="1" applyFill="1" applyBorder="1" applyAlignment="1">
      <alignment horizontal="left" vertical="center" wrapText="1"/>
    </xf>
    <xf numFmtId="0" fontId="24" fillId="8" borderId="37" xfId="0" applyFont="1" applyFill="1" applyBorder="1" applyAlignment="1">
      <alignment horizontal="left" vertical="center"/>
    </xf>
    <xf numFmtId="0" fontId="21" fillId="5" borderId="0" xfId="0" applyFont="1" applyFill="1" applyAlignment="1">
      <alignment horizontal="center" vertical="center" wrapText="1"/>
    </xf>
    <xf numFmtId="0" fontId="32" fillId="0" borderId="25" xfId="0" applyFont="1" applyBorder="1" applyAlignment="1">
      <alignment horizontal="center" vertical="center" wrapText="1"/>
    </xf>
    <xf numFmtId="0" fontId="32" fillId="0" borderId="22" xfId="0" applyFont="1" applyBorder="1" applyAlignment="1">
      <alignment horizontal="center" vertical="center" wrapText="1"/>
    </xf>
    <xf numFmtId="10" fontId="32" fillId="0" borderId="22" xfId="0" applyNumberFormat="1" applyFont="1" applyBorder="1" applyAlignment="1">
      <alignment horizontal="center" vertical="center" wrapText="1"/>
    </xf>
    <xf numFmtId="0" fontId="32" fillId="0" borderId="22" xfId="0" applyFont="1" applyBorder="1" applyAlignment="1">
      <alignment horizontal="justify" vertical="center" wrapText="1"/>
    </xf>
    <xf numFmtId="0" fontId="32" fillId="0" borderId="27" xfId="0" applyFont="1" applyBorder="1" applyAlignment="1">
      <alignment horizontal="center" vertical="center" wrapText="1"/>
    </xf>
    <xf numFmtId="0" fontId="32" fillId="0" borderId="29" xfId="0" applyFont="1" applyBorder="1" applyAlignment="1">
      <alignment horizontal="center" vertical="center" wrapText="1"/>
    </xf>
    <xf numFmtId="0" fontId="32" fillId="8" borderId="25" xfId="0" applyFont="1" applyFill="1" applyBorder="1" applyAlignment="1">
      <alignment horizontal="center" vertical="center" wrapText="1"/>
    </xf>
    <xf numFmtId="0" fontId="32" fillId="8" borderId="22" xfId="0" applyFont="1" applyFill="1" applyBorder="1" applyAlignment="1">
      <alignment horizontal="center" vertical="center" wrapText="1"/>
    </xf>
    <xf numFmtId="10" fontId="32" fillId="8" borderId="22" xfId="0" applyNumberFormat="1" applyFont="1" applyFill="1" applyBorder="1" applyAlignment="1">
      <alignment horizontal="center" vertical="center" wrapText="1"/>
    </xf>
    <xf numFmtId="0" fontId="32" fillId="8" borderId="22" xfId="0" applyFont="1" applyFill="1" applyBorder="1" applyAlignment="1">
      <alignment horizontal="justify" vertical="center" wrapText="1"/>
    </xf>
    <xf numFmtId="0" fontId="32" fillId="8" borderId="27" xfId="0" applyFont="1" applyFill="1" applyBorder="1" applyAlignment="1">
      <alignment horizontal="center" vertical="center" wrapText="1"/>
    </xf>
    <xf numFmtId="0" fontId="32" fillId="8" borderId="29" xfId="0" applyFont="1" applyFill="1" applyBorder="1" applyAlignment="1">
      <alignment horizontal="center" vertical="center" wrapText="1"/>
    </xf>
    <xf numFmtId="10" fontId="6" fillId="8" borderId="0" xfId="0" applyNumberFormat="1" applyFont="1" applyFill="1" applyBorder="1" applyAlignment="1">
      <alignment horizontal="center" vertical="center"/>
    </xf>
    <xf numFmtId="10" fontId="6" fillId="8" borderId="0" xfId="0" applyNumberFormat="1" applyFont="1" applyFill="1" applyBorder="1" applyAlignment="1">
      <alignment vertical="center"/>
    </xf>
    <xf numFmtId="0" fontId="14" fillId="8" borderId="0" xfId="0" applyFont="1" applyFill="1" applyBorder="1" applyAlignment="1">
      <alignment horizontal="center" vertical="center"/>
    </xf>
    <xf numFmtId="0" fontId="26" fillId="8" borderId="82" xfId="2" applyFont="1" applyFill="1" applyBorder="1" applyAlignment="1">
      <alignment horizontal="center" vertical="center" wrapText="1"/>
    </xf>
    <xf numFmtId="0" fontId="26" fillId="8" borderId="0" xfId="2" applyFont="1" applyFill="1" applyBorder="1" applyAlignment="1">
      <alignment horizontal="center" vertical="center" wrapText="1"/>
    </xf>
    <xf numFmtId="0" fontId="26" fillId="8" borderId="85" xfId="2" applyFont="1" applyFill="1" applyBorder="1" applyAlignment="1">
      <alignment horizontal="center" vertical="center" wrapText="1"/>
    </xf>
    <xf numFmtId="0" fontId="25" fillId="8" borderId="53" xfId="2" applyFont="1" applyFill="1" applyBorder="1" applyAlignment="1">
      <alignment horizontal="center" vertical="top" wrapText="1"/>
    </xf>
    <xf numFmtId="0" fontId="25" fillId="8" borderId="83" xfId="2" applyFont="1" applyFill="1" applyBorder="1" applyAlignment="1">
      <alignment horizontal="center" vertical="top" wrapText="1"/>
    </xf>
    <xf numFmtId="0" fontId="25" fillId="8" borderId="90" xfId="2" applyFont="1" applyFill="1" applyBorder="1" applyAlignment="1">
      <alignment horizontal="center" vertical="top" wrapText="1"/>
    </xf>
    <xf numFmtId="164" fontId="32" fillId="8" borderId="86" xfId="3" applyNumberFormat="1" applyFont="1" applyFill="1" applyBorder="1" applyAlignment="1">
      <alignment vertical="center" wrapText="1"/>
    </xf>
    <xf numFmtId="0" fontId="14" fillId="8" borderId="61" xfId="0" applyFont="1" applyFill="1" applyBorder="1" applyAlignment="1">
      <alignment horizontal="center" vertical="center"/>
    </xf>
    <xf numFmtId="0" fontId="14" fillId="8" borderId="62" xfId="0" applyFont="1" applyFill="1" applyBorder="1" applyAlignment="1">
      <alignment horizontal="center" vertical="center"/>
    </xf>
    <xf numFmtId="0" fontId="14" fillId="8" borderId="63" xfId="0" applyFont="1" applyFill="1" applyBorder="1" applyAlignment="1">
      <alignment horizontal="center" vertical="center"/>
    </xf>
    <xf numFmtId="0" fontId="14" fillId="8" borderId="65" xfId="0" applyFont="1" applyFill="1" applyBorder="1" applyAlignment="1">
      <alignment horizontal="center" vertical="center" wrapText="1"/>
    </xf>
    <xf numFmtId="0" fontId="14" fillId="8" borderId="62" xfId="0" applyFont="1" applyFill="1" applyBorder="1" applyAlignment="1">
      <alignment horizontal="center" vertical="center" wrapText="1"/>
    </xf>
    <xf numFmtId="0" fontId="5" fillId="0" borderId="25" xfId="0" applyFont="1" applyBorder="1" applyAlignment="1">
      <alignment horizontal="center" vertical="center"/>
    </xf>
    <xf numFmtId="10" fontId="6" fillId="0" borderId="25" xfId="0" applyNumberFormat="1" applyFont="1" applyBorder="1" applyAlignment="1">
      <alignment horizontal="center" vertical="center"/>
    </xf>
    <xf numFmtId="10" fontId="6" fillId="0" borderId="26" xfId="0" applyNumberFormat="1" applyFont="1" applyBorder="1" applyAlignment="1">
      <alignment horizontal="center" vertical="center"/>
    </xf>
    <xf numFmtId="0" fontId="8" fillId="6" borderId="91" xfId="0" applyFont="1" applyFill="1" applyBorder="1" applyAlignment="1">
      <alignment horizontal="center" vertical="center"/>
    </xf>
    <xf numFmtId="10" fontId="8" fillId="6" borderId="92" xfId="0" applyNumberFormat="1" applyFont="1" applyFill="1" applyBorder="1" applyAlignment="1" applyProtection="1">
      <alignment horizontal="center" vertical="center"/>
      <protection locked="0"/>
    </xf>
    <xf numFmtId="10" fontId="8" fillId="6" borderId="93" xfId="0" applyNumberFormat="1" applyFont="1" applyFill="1" applyBorder="1" applyAlignment="1" applyProtection="1">
      <alignment vertical="center"/>
      <protection locked="0"/>
    </xf>
    <xf numFmtId="10" fontId="32" fillId="8" borderId="22" xfId="0" applyNumberFormat="1" applyFont="1" applyFill="1" applyBorder="1" applyAlignment="1" applyProtection="1">
      <alignment horizontal="center" vertical="center" wrapText="1"/>
      <protection locked="0"/>
    </xf>
    <xf numFmtId="0" fontId="32" fillId="8" borderId="22" xfId="0" applyFont="1" applyFill="1" applyBorder="1" applyAlignment="1">
      <alignment horizontal="left" vertical="center" wrapText="1"/>
    </xf>
    <xf numFmtId="0" fontId="32" fillId="8" borderId="25" xfId="0" applyFont="1" applyFill="1" applyBorder="1" applyAlignment="1">
      <alignment horizontal="center" vertical="center" wrapText="1" readingOrder="1"/>
    </xf>
    <xf numFmtId="10" fontId="32" fillId="8" borderId="25" xfId="0" applyNumberFormat="1" applyFont="1" applyFill="1" applyBorder="1" applyAlignment="1" applyProtection="1">
      <alignment horizontal="center" vertical="center" wrapText="1"/>
      <protection locked="0"/>
    </xf>
    <xf numFmtId="0" fontId="32" fillId="8" borderId="22" xfId="0" applyFont="1" applyFill="1" applyBorder="1" applyAlignment="1">
      <alignment horizontal="left" vertical="center" wrapText="1" readingOrder="1"/>
    </xf>
    <xf numFmtId="0" fontId="32" fillId="8" borderId="27" xfId="0" applyFont="1" applyFill="1" applyBorder="1" applyAlignment="1">
      <alignment horizontal="center" vertical="center" wrapText="1" readingOrder="1"/>
    </xf>
    <xf numFmtId="10" fontId="32" fillId="8" borderId="27" xfId="0" applyNumberFormat="1" applyFont="1" applyFill="1" applyBorder="1" applyAlignment="1" applyProtection="1">
      <alignment horizontal="center" vertical="center" wrapText="1"/>
      <protection locked="0"/>
    </xf>
    <xf numFmtId="0" fontId="32" fillId="8" borderId="29" xfId="0" applyFont="1" applyFill="1" applyBorder="1" applyAlignment="1">
      <alignment horizontal="center" vertical="center" wrapText="1" readingOrder="1"/>
    </xf>
    <xf numFmtId="10" fontId="32" fillId="8" borderId="29" xfId="0" applyNumberFormat="1" applyFont="1" applyFill="1" applyBorder="1" applyAlignment="1" applyProtection="1">
      <alignment horizontal="center" vertical="center" wrapText="1"/>
      <protection locked="0"/>
    </xf>
    <xf numFmtId="0" fontId="32" fillId="8" borderId="22" xfId="0" applyFont="1" applyFill="1" applyBorder="1" applyAlignment="1">
      <alignment horizontal="center" vertical="center" wrapText="1" readingOrder="1"/>
    </xf>
    <xf numFmtId="0" fontId="32" fillId="8" borderId="25" xfId="0" applyFont="1" applyFill="1" applyBorder="1" applyAlignment="1">
      <alignment horizontal="left" vertical="center" wrapText="1" readingOrder="1"/>
    </xf>
    <xf numFmtId="0" fontId="32" fillId="8" borderId="2" xfId="0" applyFont="1" applyFill="1" applyBorder="1" applyAlignment="1">
      <alignment horizontal="center" vertical="center" wrapText="1" readingOrder="1"/>
    </xf>
    <xf numFmtId="10" fontId="32" fillId="8" borderId="89" xfId="0" applyNumberFormat="1" applyFont="1" applyFill="1" applyBorder="1" applyAlignment="1" applyProtection="1">
      <alignment horizontal="center" vertical="center" wrapText="1"/>
      <protection locked="0"/>
    </xf>
    <xf numFmtId="0" fontId="32" fillId="8" borderId="2" xfId="0" applyFont="1" applyFill="1" applyBorder="1" applyAlignment="1">
      <alignment vertical="center" wrapText="1" readingOrder="1"/>
    </xf>
    <xf numFmtId="0" fontId="32" fillId="8" borderId="3" xfId="0" applyFont="1" applyFill="1" applyBorder="1" applyAlignment="1">
      <alignment horizontal="center" vertical="center" wrapText="1" readingOrder="1"/>
    </xf>
    <xf numFmtId="0" fontId="32" fillId="8" borderId="4" xfId="0" applyFont="1" applyFill="1" applyBorder="1" applyAlignment="1">
      <alignment vertical="center" wrapText="1" readingOrder="1"/>
    </xf>
    <xf numFmtId="0" fontId="32" fillId="8" borderId="4" xfId="0" applyFont="1" applyFill="1" applyBorder="1" applyAlignment="1">
      <alignment horizontal="center" vertical="center" wrapText="1" readingOrder="1"/>
    </xf>
    <xf numFmtId="10" fontId="32" fillId="8" borderId="88" xfId="0" applyNumberFormat="1" applyFont="1" applyFill="1" applyBorder="1" applyAlignment="1" applyProtection="1">
      <alignment horizontal="center" vertical="center" wrapText="1"/>
      <protection locked="0"/>
    </xf>
    <xf numFmtId="10" fontId="14" fillId="8" borderId="94" xfId="1" applyNumberFormat="1" applyFont="1" applyFill="1" applyBorder="1" applyAlignment="1">
      <alignment horizontal="center" vertical="center"/>
    </xf>
    <xf numFmtId="0" fontId="32" fillId="8" borderId="27" xfId="5" applyFont="1" applyFill="1" applyBorder="1" applyAlignment="1">
      <alignment horizontal="center" vertical="center" wrapText="1"/>
    </xf>
    <xf numFmtId="0" fontId="32" fillId="8" borderId="60" xfId="5" applyFont="1" applyFill="1" applyBorder="1" applyAlignment="1">
      <alignment horizontal="center" vertical="center" wrapText="1"/>
    </xf>
    <xf numFmtId="164" fontId="32" fillId="8" borderId="25" xfId="3" applyNumberFormat="1" applyFont="1" applyFill="1" applyBorder="1" applyAlignment="1">
      <alignment horizontal="center" vertical="center" wrapText="1"/>
    </xf>
    <xf numFmtId="10" fontId="32" fillId="8" borderId="25" xfId="5" applyNumberFormat="1" applyFont="1" applyFill="1" applyBorder="1" applyAlignment="1">
      <alignment horizontal="center" vertical="center" wrapText="1"/>
    </xf>
    <xf numFmtId="0" fontId="32" fillId="8" borderId="25" xfId="5" applyFont="1" applyFill="1" applyBorder="1" applyAlignment="1">
      <alignment vertical="center" wrapText="1"/>
    </xf>
    <xf numFmtId="164" fontId="32" fillId="8" borderId="27" xfId="3" applyNumberFormat="1" applyFont="1" applyFill="1" applyBorder="1" applyAlignment="1">
      <alignment horizontal="center" vertical="center" wrapText="1"/>
    </xf>
    <xf numFmtId="0" fontId="32" fillId="8" borderId="29" xfId="5" applyFont="1" applyFill="1" applyBorder="1" applyAlignment="1">
      <alignment vertical="center" wrapText="1"/>
    </xf>
    <xf numFmtId="1" fontId="32" fillId="8" borderId="25" xfId="3" applyNumberFormat="1" applyFont="1" applyFill="1" applyBorder="1" applyAlignment="1">
      <alignment horizontal="center" vertical="center" wrapText="1"/>
    </xf>
    <xf numFmtId="164" fontId="32" fillId="8" borderId="25" xfId="3" applyNumberFormat="1" applyFont="1" applyFill="1" applyBorder="1" applyAlignment="1">
      <alignment vertical="center" wrapText="1"/>
    </xf>
    <xf numFmtId="1" fontId="32" fillId="8" borderId="27" xfId="3" applyNumberFormat="1" applyFont="1" applyFill="1" applyBorder="1" applyAlignment="1">
      <alignment horizontal="center" vertical="center" wrapText="1"/>
    </xf>
    <xf numFmtId="164" fontId="32" fillId="8" borderId="29" xfId="3" applyNumberFormat="1" applyFont="1" applyFill="1" applyBorder="1" applyAlignment="1">
      <alignment vertical="center" wrapText="1"/>
    </xf>
    <xf numFmtId="164" fontId="32" fillId="8" borderId="29" xfId="3" applyNumberFormat="1" applyFont="1" applyFill="1" applyBorder="1" applyAlignment="1">
      <alignment horizontal="center" vertical="center" wrapText="1"/>
    </xf>
    <xf numFmtId="1" fontId="32" fillId="8" borderId="29" xfId="3" applyNumberFormat="1" applyFont="1" applyFill="1" applyBorder="1" applyAlignment="1">
      <alignment horizontal="center" vertical="center" wrapText="1"/>
    </xf>
    <xf numFmtId="0" fontId="32" fillId="8" borderId="29" xfId="5" applyFont="1" applyFill="1" applyBorder="1" applyAlignment="1">
      <alignment horizontal="center" vertical="center" wrapText="1"/>
    </xf>
    <xf numFmtId="0" fontId="32" fillId="8" borderId="67" xfId="5" applyFont="1" applyFill="1" applyBorder="1" applyAlignment="1">
      <alignment horizontal="center" vertical="center" wrapText="1"/>
    </xf>
    <xf numFmtId="10" fontId="32" fillId="8" borderId="66" xfId="5" applyNumberFormat="1" applyFont="1" applyFill="1" applyBorder="1" applyAlignment="1">
      <alignment horizontal="center" vertical="center" wrapText="1"/>
    </xf>
    <xf numFmtId="10" fontId="32" fillId="8" borderId="27" xfId="5" applyNumberFormat="1" applyFont="1" applyFill="1" applyBorder="1" applyAlignment="1">
      <alignment horizontal="center" vertical="center" wrapText="1"/>
    </xf>
    <xf numFmtId="164" fontId="32" fillId="8" borderId="25" xfId="3" applyNumberFormat="1" applyFont="1" applyFill="1" applyBorder="1" applyAlignment="1">
      <alignment horizontal="left" vertical="center" wrapText="1"/>
    </xf>
    <xf numFmtId="164" fontId="32" fillId="8" borderId="29" xfId="3" applyNumberFormat="1" applyFont="1" applyFill="1" applyBorder="1" applyAlignment="1">
      <alignment horizontal="left" vertical="center" wrapText="1"/>
    </xf>
    <xf numFmtId="0" fontId="32" fillId="8" borderId="25" xfId="5" applyFont="1" applyFill="1" applyBorder="1" applyAlignment="1">
      <alignment horizontal="center" vertical="center" wrapText="1"/>
    </xf>
    <xf numFmtId="1" fontId="32" fillId="8" borderId="25" xfId="5" applyNumberFormat="1" applyFont="1" applyFill="1" applyBorder="1" applyAlignment="1">
      <alignment horizontal="center" vertical="center" wrapText="1"/>
    </xf>
    <xf numFmtId="1" fontId="32" fillId="8" borderId="27" xfId="5" applyNumberFormat="1" applyFont="1" applyFill="1" applyBorder="1" applyAlignment="1">
      <alignment horizontal="center" vertical="center" wrapText="1"/>
    </xf>
    <xf numFmtId="1" fontId="32" fillId="8" borderId="29" xfId="5" applyNumberFormat="1" applyFont="1" applyFill="1" applyBorder="1" applyAlignment="1">
      <alignment horizontal="center" vertical="center" wrapText="1"/>
    </xf>
    <xf numFmtId="0" fontId="32" fillId="8" borderId="79" xfId="5" applyFont="1" applyFill="1" applyBorder="1" applyAlignment="1">
      <alignment vertical="center" wrapText="1"/>
    </xf>
    <xf numFmtId="0" fontId="32" fillId="8" borderId="25" xfId="5" applyFont="1" applyFill="1" applyBorder="1" applyAlignment="1">
      <alignment horizontal="center" vertical="center" wrapText="1"/>
    </xf>
    <xf numFmtId="0" fontId="32" fillId="8" borderId="66" xfId="5" applyFont="1" applyFill="1" applyBorder="1" applyAlignment="1">
      <alignment horizontal="center" vertical="center" wrapText="1"/>
    </xf>
    <xf numFmtId="10" fontId="32" fillId="8" borderId="76" xfId="5" applyNumberFormat="1" applyFont="1" applyFill="1" applyBorder="1" applyAlignment="1">
      <alignment horizontal="center" vertical="center" wrapText="1"/>
    </xf>
    <xf numFmtId="0" fontId="32" fillId="8" borderId="2" xfId="5" applyFont="1" applyFill="1" applyBorder="1" applyAlignment="1">
      <alignment vertical="center" wrapText="1"/>
    </xf>
    <xf numFmtId="0" fontId="32" fillId="8" borderId="27" xfId="5" applyFont="1" applyFill="1" applyBorder="1" applyAlignment="1">
      <alignment horizontal="center" vertical="center" wrapText="1"/>
    </xf>
    <xf numFmtId="0" fontId="32" fillId="8" borderId="77" xfId="5" applyFont="1" applyFill="1" applyBorder="1" applyAlignment="1">
      <alignment horizontal="center" vertical="center" wrapText="1"/>
    </xf>
    <xf numFmtId="0" fontId="32" fillId="8" borderId="4" xfId="5" applyFont="1" applyFill="1" applyBorder="1" applyAlignment="1">
      <alignment vertical="center" wrapText="1"/>
    </xf>
    <xf numFmtId="0" fontId="32" fillId="8" borderId="2" xfId="5" applyFont="1" applyFill="1" applyBorder="1" applyAlignment="1">
      <alignment horizontal="left" vertical="center" wrapText="1"/>
    </xf>
    <xf numFmtId="0" fontId="32" fillId="8" borderId="4" xfId="5" applyFont="1" applyFill="1" applyBorder="1" applyAlignment="1">
      <alignment horizontal="left" vertical="center" wrapText="1"/>
    </xf>
    <xf numFmtId="0" fontId="32" fillId="8" borderId="78" xfId="5" applyFont="1" applyFill="1" applyBorder="1" applyAlignment="1">
      <alignment horizontal="center" vertical="center" wrapText="1"/>
    </xf>
    <xf numFmtId="0" fontId="32" fillId="8" borderId="60" xfId="5" applyFont="1" applyFill="1" applyBorder="1" applyAlignment="1">
      <alignment vertical="center" wrapText="1"/>
    </xf>
    <xf numFmtId="0" fontId="32" fillId="8" borderId="25" xfId="5" applyFont="1" applyFill="1" applyBorder="1" applyAlignment="1">
      <alignment horizontal="left" vertical="top" wrapText="1"/>
    </xf>
    <xf numFmtId="0" fontId="32" fillId="8" borderId="29" xfId="5" applyFont="1" applyFill="1" applyBorder="1" applyAlignment="1">
      <alignment horizontal="left" vertical="top" wrapText="1"/>
    </xf>
    <xf numFmtId="0" fontId="39" fillId="8" borderId="95" xfId="7" applyFont="1" applyFill="1" applyBorder="1" applyAlignment="1">
      <alignment horizontal="center" vertical="center" textRotation="90" wrapText="1"/>
    </xf>
    <xf numFmtId="0" fontId="39" fillId="8" borderId="37" xfId="7" applyFont="1" applyFill="1" applyBorder="1" applyAlignment="1">
      <alignment horizontal="center" vertical="center" textRotation="90" wrapText="1"/>
    </xf>
    <xf numFmtId="0" fontId="39" fillId="8" borderId="23" xfId="7" applyFont="1" applyFill="1" applyBorder="1" applyAlignment="1">
      <alignment horizontal="center" vertical="center" textRotation="90" wrapText="1"/>
    </xf>
    <xf numFmtId="0" fontId="39" fillId="8" borderId="38" xfId="7" applyFont="1" applyFill="1" applyBorder="1" applyAlignment="1">
      <alignment horizontal="center" vertical="center" textRotation="90" wrapText="1"/>
    </xf>
    <xf numFmtId="0" fontId="39" fillId="8" borderId="38" xfId="0" applyFont="1" applyFill="1" applyBorder="1" applyAlignment="1">
      <alignment horizontal="center" vertical="center" textRotation="90" wrapText="1"/>
    </xf>
    <xf numFmtId="0" fontId="39" fillId="8" borderId="35" xfId="5" applyFont="1" applyFill="1" applyBorder="1" applyAlignment="1">
      <alignment horizontal="center" vertical="center" textRotation="90"/>
    </xf>
    <xf numFmtId="0" fontId="39" fillId="8" borderId="84" xfId="5" applyFont="1" applyFill="1" applyBorder="1" applyAlignment="1">
      <alignment horizontal="center" vertical="center" textRotation="90"/>
    </xf>
    <xf numFmtId="0" fontId="21" fillId="5" borderId="0" xfId="5" applyFont="1" applyFill="1" applyAlignment="1">
      <alignment horizontal="center" vertical="center" wrapText="1"/>
    </xf>
    <xf numFmtId="0" fontId="21" fillId="5" borderId="1" xfId="0" applyFont="1" applyFill="1" applyBorder="1" applyAlignment="1">
      <alignment vertical="center" wrapText="1"/>
    </xf>
    <xf numFmtId="10" fontId="77" fillId="8" borderId="94" xfId="1" applyNumberFormat="1" applyFont="1" applyFill="1" applyBorder="1" applyAlignment="1">
      <alignment horizontal="center" vertical="center"/>
    </xf>
    <xf numFmtId="10" fontId="77" fillId="8" borderId="0" xfId="1" applyNumberFormat="1" applyFont="1" applyFill="1" applyBorder="1" applyAlignment="1">
      <alignment horizontal="center" vertical="center"/>
    </xf>
    <xf numFmtId="10" fontId="55" fillId="8" borderId="0" xfId="0" applyNumberFormat="1" applyFont="1" applyFill="1" applyBorder="1" applyAlignment="1">
      <alignment horizontal="center" vertical="center"/>
    </xf>
    <xf numFmtId="10" fontId="55" fillId="8" borderId="0" xfId="0" applyNumberFormat="1" applyFont="1" applyFill="1" applyBorder="1" applyAlignment="1">
      <alignment vertical="center"/>
    </xf>
    <xf numFmtId="0" fontId="77" fillId="8" borderId="0" xfId="0" applyFont="1" applyFill="1" applyBorder="1" applyAlignment="1">
      <alignment horizontal="center" vertical="center"/>
    </xf>
    <xf numFmtId="0" fontId="77" fillId="8" borderId="0" xfId="0" applyFont="1" applyFill="1" applyBorder="1" applyAlignment="1">
      <alignment horizontal="center" vertical="center" wrapText="1"/>
    </xf>
    <xf numFmtId="0" fontId="32" fillId="8" borderId="1" xfId="4" applyFont="1" applyFill="1" applyBorder="1" applyAlignment="1" applyProtection="1">
      <alignment horizontal="center" vertical="center" wrapText="1"/>
      <protection locked="0"/>
    </xf>
    <xf numFmtId="9" fontId="32" fillId="8" borderId="1" xfId="0" applyNumberFormat="1" applyFont="1" applyFill="1" applyBorder="1" applyAlignment="1">
      <alignment horizontal="center" vertical="center" wrapText="1"/>
    </xf>
    <xf numFmtId="1" fontId="32" fillId="8" borderId="2"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164" fontId="32" fillId="8" borderId="1" xfId="1" applyNumberFormat="1" applyFont="1" applyFill="1" applyBorder="1" applyAlignment="1">
      <alignment horizontal="justify" vertical="center" wrapText="1"/>
    </xf>
    <xf numFmtId="1" fontId="32" fillId="8" borderId="3" xfId="0" applyNumberFormat="1" applyFont="1" applyFill="1" applyBorder="1" applyAlignment="1">
      <alignment horizontal="center" vertical="center" wrapText="1"/>
    </xf>
    <xf numFmtId="1" fontId="32" fillId="8" borderId="4" xfId="0" applyNumberFormat="1" applyFont="1" applyFill="1" applyBorder="1" applyAlignment="1">
      <alignment horizontal="center" vertical="center" wrapText="1"/>
    </xf>
    <xf numFmtId="0" fontId="32" fillId="8" borderId="2" xfId="4" applyFont="1" applyFill="1" applyBorder="1" applyAlignment="1" applyProtection="1">
      <alignment horizontal="left" vertical="center" wrapText="1"/>
      <protection locked="0"/>
    </xf>
    <xf numFmtId="0" fontId="32" fillId="8" borderId="2" xfId="0" applyFont="1" applyFill="1" applyBorder="1" applyAlignment="1">
      <alignment horizontal="left" vertical="center" wrapText="1"/>
    </xf>
    <xf numFmtId="0" fontId="32" fillId="8" borderId="3" xfId="4" applyFont="1" applyFill="1" applyBorder="1" applyAlignment="1" applyProtection="1">
      <alignment horizontal="left" vertical="center" wrapText="1"/>
      <protection locked="0"/>
    </xf>
    <xf numFmtId="9" fontId="32" fillId="8" borderId="3" xfId="0" applyNumberFormat="1" applyFont="1" applyFill="1" applyBorder="1" applyAlignment="1">
      <alignment horizontal="left" vertical="center" wrapText="1"/>
    </xf>
    <xf numFmtId="0" fontId="32" fillId="8" borderId="3"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32" fillId="8" borderId="1" xfId="4" applyFont="1" applyFill="1" applyBorder="1" applyAlignment="1" applyProtection="1">
      <alignment horizontal="left" vertical="center" wrapText="1"/>
      <protection locked="0"/>
    </xf>
    <xf numFmtId="0" fontId="32" fillId="8" borderId="1" xfId="0" applyFont="1" applyFill="1" applyBorder="1" applyAlignment="1">
      <alignment horizontal="center" vertical="center" wrapText="1" readingOrder="1"/>
    </xf>
    <xf numFmtId="1" fontId="32" fillId="8" borderId="2" xfId="0" applyNumberFormat="1" applyFont="1" applyFill="1" applyBorder="1" applyAlignment="1">
      <alignment horizontal="center" vertical="center" wrapText="1" readingOrder="1"/>
    </xf>
    <xf numFmtId="1" fontId="32" fillId="8" borderId="3" xfId="0" applyNumberFormat="1" applyFont="1" applyFill="1" applyBorder="1" applyAlignment="1">
      <alignment horizontal="center" vertical="center" wrapText="1" readingOrder="1"/>
    </xf>
    <xf numFmtId="1" fontId="32" fillId="8" borderId="2" xfId="4" applyNumberFormat="1" applyFont="1" applyFill="1" applyBorder="1" applyAlignment="1" applyProtection="1">
      <alignment horizontal="center" vertical="center" wrapText="1"/>
      <protection locked="0"/>
    </xf>
    <xf numFmtId="9" fontId="32" fillId="8" borderId="1" xfId="0" applyNumberFormat="1" applyFont="1" applyFill="1" applyBorder="1" applyAlignment="1">
      <alignment horizontal="center" vertical="center" wrapText="1" readingOrder="1"/>
    </xf>
    <xf numFmtId="1" fontId="32" fillId="8" borderId="3" xfId="4" applyNumberFormat="1" applyFont="1" applyFill="1" applyBorder="1" applyAlignment="1" applyProtection="1">
      <alignment horizontal="center" vertical="center" wrapText="1"/>
      <protection locked="0"/>
    </xf>
    <xf numFmtId="1" fontId="32" fillId="8" borderId="4" xfId="4" applyNumberFormat="1" applyFont="1" applyFill="1" applyBorder="1" applyAlignment="1" applyProtection="1">
      <alignment horizontal="center" vertical="center" wrapText="1"/>
      <protection locked="0"/>
    </xf>
    <xf numFmtId="0" fontId="42" fillId="8" borderId="2" xfId="0" applyFont="1" applyFill="1" applyBorder="1" applyAlignment="1">
      <alignment horizontal="center" vertical="center" textRotation="90" wrapText="1"/>
    </xf>
    <xf numFmtId="0" fontId="42" fillId="8" borderId="3" xfId="0" applyFont="1" applyFill="1" applyBorder="1" applyAlignment="1">
      <alignment horizontal="center" vertical="center" textRotation="90" wrapText="1"/>
    </xf>
    <xf numFmtId="0" fontId="42" fillId="8" borderId="4" xfId="0" applyFont="1" applyFill="1" applyBorder="1" applyAlignment="1">
      <alignment horizontal="center" vertical="center" textRotation="90" wrapText="1"/>
    </xf>
    <xf numFmtId="10" fontId="42" fillId="8" borderId="2" xfId="0" applyNumberFormat="1" applyFont="1" applyFill="1" applyBorder="1" applyAlignment="1">
      <alignment horizontal="center" vertical="center" wrapText="1"/>
    </xf>
    <xf numFmtId="10" fontId="42" fillId="8" borderId="3" xfId="0" applyNumberFormat="1" applyFont="1" applyFill="1" applyBorder="1" applyAlignment="1">
      <alignment horizontal="center" vertical="center" wrapText="1"/>
    </xf>
    <xf numFmtId="10" fontId="42" fillId="8" borderId="4" xfId="0" applyNumberFormat="1" applyFont="1" applyFill="1" applyBorder="1" applyAlignment="1">
      <alignment horizontal="center" vertical="center" wrapText="1"/>
    </xf>
    <xf numFmtId="0" fontId="32" fillId="8" borderId="22" xfId="4" applyFont="1" applyFill="1" applyBorder="1" applyAlignment="1" applyProtection="1">
      <alignment horizontal="center" vertical="top" wrapText="1"/>
      <protection locked="0"/>
    </xf>
    <xf numFmtId="0" fontId="32" fillId="8" borderId="22" xfId="5" applyFont="1" applyFill="1" applyBorder="1" applyAlignment="1">
      <alignment horizontal="center" vertical="center" wrapText="1"/>
    </xf>
    <xf numFmtId="0" fontId="78" fillId="8" borderId="2" xfId="7" applyNumberFormat="1" applyFont="1" applyFill="1" applyBorder="1" applyAlignment="1">
      <alignment horizontal="center" vertical="center" wrapText="1"/>
    </xf>
    <xf numFmtId="1" fontId="32" fillId="8" borderId="60" xfId="5" applyNumberFormat="1" applyFont="1" applyFill="1" applyBorder="1" applyAlignment="1">
      <alignment horizontal="center" vertical="center" wrapText="1"/>
    </xf>
    <xf numFmtId="10" fontId="32" fillId="8" borderId="22" xfId="6" applyNumberFormat="1" applyFont="1" applyFill="1" applyBorder="1" applyAlignment="1" applyProtection="1">
      <alignment horizontal="center" vertical="center" wrapText="1"/>
      <protection locked="0"/>
    </xf>
    <xf numFmtId="0" fontId="78" fillId="8" borderId="4" xfId="7" applyNumberFormat="1" applyFont="1" applyFill="1" applyBorder="1" applyAlignment="1">
      <alignment horizontal="center" vertical="center" wrapText="1"/>
    </xf>
    <xf numFmtId="164" fontId="32" fillId="8" borderId="22" xfId="3" applyNumberFormat="1" applyFont="1" applyFill="1" applyBorder="1" applyAlignment="1">
      <alignment horizontal="center" vertical="center" wrapText="1"/>
    </xf>
    <xf numFmtId="164" fontId="78" fillId="8" borderId="1" xfId="3" applyNumberFormat="1" applyFont="1" applyFill="1" applyBorder="1" applyAlignment="1">
      <alignment horizontal="center" vertical="center" wrapText="1"/>
    </xf>
    <xf numFmtId="0" fontId="78" fillId="8" borderId="1" xfId="5" applyFont="1" applyFill="1" applyBorder="1" applyAlignment="1">
      <alignment horizontal="center" vertical="center" wrapText="1"/>
    </xf>
    <xf numFmtId="0" fontId="32" fillId="8" borderId="22" xfId="4" applyFont="1" applyFill="1" applyBorder="1" applyAlignment="1" applyProtection="1">
      <alignment horizontal="center" vertical="center" wrapText="1"/>
      <protection locked="0"/>
    </xf>
    <xf numFmtId="0" fontId="78" fillId="8" borderId="1" xfId="7" applyNumberFormat="1" applyFont="1" applyFill="1" applyBorder="1" applyAlignment="1">
      <alignment horizontal="center" vertical="center" wrapText="1"/>
    </xf>
    <xf numFmtId="0" fontId="32" fillId="0" borderId="22" xfId="4" applyFont="1" applyBorder="1" applyAlignment="1" applyProtection="1">
      <alignment horizontal="center" vertical="center" wrapText="1"/>
      <protection locked="0"/>
    </xf>
    <xf numFmtId="0" fontId="78" fillId="0" borderId="1" xfId="0" applyFont="1" applyBorder="1" applyAlignment="1">
      <alignment horizontal="justify" vertical="center" wrapText="1"/>
    </xf>
    <xf numFmtId="1" fontId="32" fillId="0" borderId="25" xfId="5" applyNumberFormat="1" applyFont="1" applyBorder="1" applyAlignment="1">
      <alignment horizontal="center" vertical="center" wrapText="1"/>
    </xf>
    <xf numFmtId="1" fontId="32" fillId="0" borderId="29" xfId="5" applyNumberFormat="1" applyFont="1" applyBorder="1" applyAlignment="1">
      <alignment horizontal="center" vertical="center" wrapText="1"/>
    </xf>
    <xf numFmtId="0" fontId="32" fillId="8" borderId="22" xfId="5" applyFont="1" applyFill="1" applyBorder="1" applyAlignment="1">
      <alignment horizontal="left" vertical="center" wrapText="1"/>
    </xf>
    <xf numFmtId="0" fontId="32" fillId="8" borderId="22" xfId="4" applyFont="1" applyFill="1" applyBorder="1" applyAlignment="1" applyProtection="1">
      <alignment horizontal="left" vertical="center" wrapText="1"/>
      <protection locked="0"/>
    </xf>
    <xf numFmtId="1" fontId="32" fillId="8" borderId="22" xfId="5" applyNumberFormat="1" applyFont="1" applyFill="1" applyBorder="1" applyAlignment="1">
      <alignment horizontal="center" vertical="center" wrapText="1"/>
    </xf>
    <xf numFmtId="0" fontId="32" fillId="8" borderId="22" xfId="5" applyFont="1" applyFill="1" applyBorder="1" applyAlignment="1">
      <alignment vertical="center" wrapText="1"/>
    </xf>
    <xf numFmtId="0" fontId="32" fillId="8" borderId="25" xfId="4" applyFont="1" applyFill="1" applyBorder="1" applyAlignment="1" applyProtection="1">
      <alignment horizontal="center" vertical="center" wrapText="1"/>
      <protection locked="0"/>
    </xf>
    <xf numFmtId="10" fontId="32" fillId="8" borderId="25" xfId="6" applyNumberFormat="1" applyFont="1" applyFill="1" applyBorder="1" applyAlignment="1" applyProtection="1">
      <alignment horizontal="center" vertical="center" wrapText="1"/>
      <protection locked="0"/>
    </xf>
    <xf numFmtId="0" fontId="32" fillId="8" borderId="27" xfId="4" applyFont="1" applyFill="1" applyBorder="1" applyAlignment="1" applyProtection="1">
      <alignment horizontal="center" vertical="center" wrapText="1"/>
      <protection locked="0"/>
    </xf>
    <xf numFmtId="10" fontId="32" fillId="8" borderId="27" xfId="6" applyNumberFormat="1" applyFont="1" applyFill="1" applyBorder="1" applyAlignment="1" applyProtection="1">
      <alignment horizontal="center" vertical="center" wrapText="1"/>
      <protection locked="0"/>
    </xf>
    <xf numFmtId="0" fontId="32" fillId="0" borderId="25" xfId="0" applyFont="1" applyBorder="1" applyAlignment="1">
      <alignment horizontal="left" vertical="center" wrapText="1"/>
    </xf>
    <xf numFmtId="0" fontId="32" fillId="0" borderId="29" xfId="0" applyFont="1" applyBorder="1" applyAlignment="1">
      <alignment horizontal="left" vertical="center" wrapText="1"/>
    </xf>
    <xf numFmtId="0" fontId="32" fillId="8" borderId="29" xfId="4" applyFont="1" applyFill="1" applyBorder="1" applyAlignment="1" applyProtection="1">
      <alignment horizontal="center" vertical="center" wrapText="1"/>
      <protection locked="0"/>
    </xf>
    <xf numFmtId="10" fontId="32" fillId="8" borderId="29" xfId="6" applyNumberFormat="1" applyFont="1" applyFill="1" applyBorder="1" applyAlignment="1" applyProtection="1">
      <alignment horizontal="center" vertical="center" wrapText="1"/>
      <protection locked="0"/>
    </xf>
    <xf numFmtId="1" fontId="32" fillId="8" borderId="25" xfId="4" applyNumberFormat="1" applyFont="1" applyFill="1" applyBorder="1" applyAlignment="1" applyProtection="1">
      <alignment horizontal="center" vertical="center" wrapText="1"/>
      <protection locked="0"/>
    </xf>
    <xf numFmtId="1" fontId="32" fillId="8" borderId="27" xfId="4" applyNumberFormat="1" applyFont="1" applyFill="1" applyBorder="1" applyAlignment="1" applyProtection="1">
      <alignment horizontal="center" vertical="center" wrapText="1"/>
      <protection locked="0"/>
    </xf>
    <xf numFmtId="1" fontId="32" fillId="8" borderId="29" xfId="4" applyNumberFormat="1" applyFont="1" applyFill="1" applyBorder="1" applyAlignment="1" applyProtection="1">
      <alignment horizontal="center" vertical="center" wrapText="1"/>
      <protection locked="0"/>
    </xf>
    <xf numFmtId="10" fontId="32" fillId="8" borderId="22" xfId="3" applyNumberFormat="1" applyFont="1" applyFill="1" applyBorder="1" applyAlignment="1">
      <alignment horizontal="center" vertical="center" wrapText="1"/>
    </xf>
    <xf numFmtId="9" fontId="32" fillId="8" borderId="25" xfId="0" applyNumberFormat="1" applyFont="1" applyFill="1" applyBorder="1" applyAlignment="1">
      <alignment horizontal="center" vertical="center" wrapText="1"/>
    </xf>
    <xf numFmtId="1" fontId="32" fillId="8" borderId="25" xfId="0" applyNumberFormat="1" applyFont="1" applyFill="1" applyBorder="1" applyAlignment="1">
      <alignment horizontal="center" vertical="center" wrapText="1"/>
    </xf>
    <xf numFmtId="9" fontId="32" fillId="8" borderId="22" xfId="0" applyNumberFormat="1" applyFont="1" applyFill="1" applyBorder="1" applyAlignment="1">
      <alignment horizontal="center" vertical="center" wrapText="1"/>
    </xf>
    <xf numFmtId="9" fontId="32" fillId="8" borderId="27" xfId="0" applyNumberFormat="1" applyFont="1" applyFill="1" applyBorder="1" applyAlignment="1">
      <alignment horizontal="center" vertical="center" wrapText="1"/>
    </xf>
    <xf numFmtId="1" fontId="32" fillId="8" borderId="27" xfId="0" applyNumberFormat="1" applyFont="1" applyFill="1" applyBorder="1" applyAlignment="1">
      <alignment horizontal="center" vertical="center" wrapText="1"/>
    </xf>
    <xf numFmtId="0" fontId="10" fillId="4" borderId="0" xfId="5" applyFont="1" applyFill="1" applyBorder="1" applyAlignment="1">
      <alignment horizontal="center" vertical="center"/>
    </xf>
    <xf numFmtId="0" fontId="10" fillId="4" borderId="51" xfId="5" applyFont="1" applyFill="1" applyBorder="1" applyAlignment="1">
      <alignment horizontal="center" vertical="center"/>
    </xf>
    <xf numFmtId="0" fontId="65" fillId="5" borderId="0" xfId="5" applyFont="1" applyFill="1" applyBorder="1" applyAlignment="1">
      <alignment horizontal="center" vertical="center" wrapText="1"/>
    </xf>
    <xf numFmtId="17" fontId="36" fillId="5" borderId="96" xfId="0" applyNumberFormat="1" applyFont="1" applyFill="1" applyBorder="1" applyAlignment="1">
      <alignment horizontal="center" vertical="center" wrapText="1"/>
    </xf>
    <xf numFmtId="0" fontId="19" fillId="0" borderId="0" xfId="5" applyBorder="1"/>
    <xf numFmtId="0" fontId="19" fillId="0" borderId="0" xfId="5" applyBorder="1" applyAlignment="1">
      <alignment horizontal="center"/>
    </xf>
    <xf numFmtId="0" fontId="62" fillId="0" borderId="0" xfId="5" applyFont="1" applyBorder="1"/>
    <xf numFmtId="0" fontId="19" fillId="8" borderId="0" xfId="5" applyFill="1" applyBorder="1"/>
    <xf numFmtId="0" fontId="19" fillId="8" borderId="51" xfId="5" applyFill="1" applyBorder="1"/>
    <xf numFmtId="17" fontId="20" fillId="5" borderId="97" xfId="0" applyNumberFormat="1" applyFont="1" applyFill="1" applyBorder="1" applyAlignment="1">
      <alignment horizontal="center" vertical="center" wrapText="1"/>
    </xf>
    <xf numFmtId="10" fontId="6" fillId="0" borderId="45" xfId="0" applyNumberFormat="1" applyFont="1" applyBorder="1" applyAlignment="1">
      <alignment horizontal="center" vertical="center"/>
    </xf>
    <xf numFmtId="10" fontId="8" fillId="6" borderId="45" xfId="0" applyNumberFormat="1" applyFont="1" applyFill="1" applyBorder="1" applyAlignment="1">
      <alignment horizontal="center" vertical="center"/>
    </xf>
    <xf numFmtId="10" fontId="8" fillId="6" borderId="24" xfId="0" applyNumberFormat="1" applyFont="1" applyFill="1" applyBorder="1" applyAlignment="1">
      <alignment horizontal="center" vertical="center"/>
    </xf>
    <xf numFmtId="10" fontId="13" fillId="8"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10" fontId="6" fillId="0" borderId="51" xfId="0" applyNumberFormat="1" applyFont="1" applyBorder="1" applyAlignment="1">
      <alignment vertical="center"/>
    </xf>
    <xf numFmtId="10" fontId="6" fillId="0" borderId="23" xfId="0" applyNumberFormat="1" applyFont="1" applyBorder="1" applyAlignment="1">
      <alignment horizontal="center" vertical="center"/>
    </xf>
    <xf numFmtId="10" fontId="6" fillId="0" borderId="38" xfId="0" applyNumberFormat="1" applyFont="1" applyBorder="1" applyAlignment="1">
      <alignment horizontal="center" vertical="center"/>
    </xf>
    <xf numFmtId="10" fontId="6" fillId="0" borderId="5" xfId="0" applyNumberFormat="1" applyFont="1" applyBorder="1" applyAlignment="1">
      <alignment horizontal="center" vertical="center"/>
    </xf>
    <xf numFmtId="10" fontId="8" fillId="8" borderId="1" xfId="0" applyNumberFormat="1" applyFont="1" applyFill="1" applyBorder="1" applyAlignment="1">
      <alignment horizontal="center" vertical="center"/>
    </xf>
    <xf numFmtId="10" fontId="8" fillId="8" borderId="1" xfId="0" applyNumberFormat="1" applyFont="1" applyFill="1" applyBorder="1" applyAlignment="1">
      <alignment vertical="center"/>
    </xf>
    <xf numFmtId="10" fontId="8" fillId="8" borderId="22" xfId="0" applyNumberFormat="1" applyFont="1" applyFill="1" applyBorder="1" applyAlignment="1">
      <alignment horizontal="center" vertical="center"/>
    </xf>
    <xf numFmtId="0" fontId="14" fillId="0" borderId="94" xfId="0" applyFont="1" applyBorder="1" applyAlignment="1">
      <alignment horizontal="center" vertical="center" wrapText="1"/>
    </xf>
    <xf numFmtId="0" fontId="14" fillId="12" borderId="94" xfId="0" applyFont="1" applyFill="1" applyBorder="1" applyAlignment="1">
      <alignment horizontal="center" vertical="center" wrapText="1"/>
    </xf>
    <xf numFmtId="0" fontId="5" fillId="16" borderId="22" xfId="0" applyFont="1" applyFill="1" applyBorder="1" applyAlignment="1">
      <alignment horizontal="center" vertical="center"/>
    </xf>
    <xf numFmtId="9" fontId="51" fillId="14" borderId="22" xfId="1" applyFont="1" applyFill="1" applyBorder="1" applyAlignment="1">
      <alignment vertical="center" wrapText="1"/>
    </xf>
    <xf numFmtId="0" fontId="32" fillId="0" borderId="27" xfId="0" applyFont="1" applyBorder="1" applyAlignment="1">
      <alignment horizontal="center" vertical="center" wrapText="1" readingOrder="1"/>
    </xf>
    <xf numFmtId="1" fontId="32" fillId="0" borderId="60" xfId="0" applyNumberFormat="1" applyFont="1" applyBorder="1" applyAlignment="1">
      <alignment horizontal="center" vertical="center" wrapText="1" readingOrder="1"/>
    </xf>
    <xf numFmtId="10" fontId="32" fillId="0" borderId="22" xfId="0" applyNumberFormat="1" applyFont="1" applyBorder="1" applyAlignment="1">
      <alignment horizontal="center" vertical="center" wrapText="1" indent="1" readingOrder="1"/>
    </xf>
    <xf numFmtId="1" fontId="32" fillId="0" borderId="27" xfId="0" applyNumberFormat="1" applyFont="1" applyBorder="1" applyAlignment="1">
      <alignment horizontal="center" vertical="center" wrapText="1" readingOrder="1"/>
    </xf>
    <xf numFmtId="0" fontId="32" fillId="0" borderId="22" xfId="0" applyFont="1" applyBorder="1" applyAlignment="1">
      <alignment vertical="center" wrapText="1"/>
    </xf>
    <xf numFmtId="0" fontId="32" fillId="0" borderId="29" xfId="0" applyFont="1" applyBorder="1" applyAlignment="1">
      <alignment horizontal="center" vertical="center" wrapText="1" readingOrder="1"/>
    </xf>
    <xf numFmtId="1" fontId="32" fillId="0" borderId="29" xfId="0" applyNumberFormat="1" applyFont="1" applyBorder="1" applyAlignment="1">
      <alignment horizontal="center" vertical="center" wrapText="1" readingOrder="1"/>
    </xf>
    <xf numFmtId="0" fontId="32" fillId="11" borderId="25" xfId="0" applyFont="1" applyFill="1" applyBorder="1" applyAlignment="1">
      <alignment horizontal="center" vertical="center" wrapText="1" readingOrder="1"/>
    </xf>
    <xf numFmtId="1" fontId="32" fillId="0" borderId="25" xfId="0" applyNumberFormat="1" applyFont="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2" fillId="0" borderId="22" xfId="0" applyFont="1" applyBorder="1" applyAlignment="1">
      <alignment horizontal="center" vertical="center" wrapText="1" indent="1" readingOrder="1"/>
    </xf>
    <xf numFmtId="0" fontId="32" fillId="11" borderId="29" xfId="0" applyFont="1" applyFill="1" applyBorder="1" applyAlignment="1">
      <alignment horizontal="center" vertical="center" wrapText="1" readingOrder="1"/>
    </xf>
    <xf numFmtId="0" fontId="32" fillId="0" borderId="25" xfId="0" applyFont="1" applyBorder="1" applyAlignment="1">
      <alignment horizontal="center" vertical="center" wrapText="1" readingOrder="1"/>
    </xf>
    <xf numFmtId="0" fontId="81" fillId="0" borderId="27" xfId="0" applyFont="1" applyBorder="1" applyAlignment="1">
      <alignment horizontal="center" vertical="center" wrapText="1" readingOrder="1"/>
    </xf>
    <xf numFmtId="0" fontId="81" fillId="0" borderId="29" xfId="0" applyFont="1" applyBorder="1" applyAlignment="1">
      <alignment horizontal="center" vertical="center" wrapText="1" readingOrder="1"/>
    </xf>
    <xf numFmtId="0" fontId="32" fillId="0" borderId="22" xfId="0" applyFont="1" applyBorder="1" applyAlignment="1">
      <alignment horizontal="center" vertical="center" wrapText="1" readingOrder="1"/>
    </xf>
    <xf numFmtId="9" fontId="32" fillId="0" borderId="22" xfId="0" applyNumberFormat="1" applyFont="1" applyBorder="1" applyAlignment="1">
      <alignment horizontal="center" vertical="center" wrapText="1" indent="1" readingOrder="1"/>
    </xf>
    <xf numFmtId="0" fontId="32" fillId="0" borderId="22" xfId="0" applyFont="1" applyBorder="1" applyAlignment="1">
      <alignment horizontal="left" vertical="center" wrapText="1" readingOrder="1"/>
    </xf>
    <xf numFmtId="0" fontId="32" fillId="0" borderId="25" xfId="0" applyFont="1" applyBorder="1" applyAlignment="1">
      <alignment horizontal="left" vertical="center" wrapText="1" readingOrder="1"/>
    </xf>
    <xf numFmtId="9" fontId="32" fillId="0" borderId="25" xfId="0" applyNumberFormat="1" applyFont="1" applyBorder="1" applyAlignment="1">
      <alignment horizontal="center" vertical="center" wrapText="1" indent="1" readingOrder="1"/>
    </xf>
    <xf numFmtId="0" fontId="32" fillId="0" borderId="27" xfId="0" applyFont="1" applyBorder="1" applyAlignment="1">
      <alignment horizontal="left" vertical="center" wrapText="1" readingOrder="1"/>
    </xf>
    <xf numFmtId="9" fontId="32" fillId="0" borderId="27" xfId="0" applyNumberFormat="1" applyFont="1" applyBorder="1" applyAlignment="1">
      <alignment horizontal="center" vertical="center" wrapText="1" indent="1" readingOrder="1"/>
    </xf>
    <xf numFmtId="0" fontId="32" fillId="0" borderId="29" xfId="0" applyFont="1" applyBorder="1" applyAlignment="1">
      <alignment horizontal="left" vertical="center" wrapText="1" readingOrder="1"/>
    </xf>
    <xf numFmtId="9" fontId="32" fillId="0" borderId="29" xfId="0" applyNumberFormat="1" applyFont="1" applyBorder="1" applyAlignment="1">
      <alignment horizontal="center" vertical="center" wrapText="1" indent="1" readingOrder="1"/>
    </xf>
    <xf numFmtId="1" fontId="32" fillId="8" borderId="25" xfId="0" applyNumberFormat="1" applyFont="1" applyFill="1" applyBorder="1" applyAlignment="1">
      <alignment horizontal="center" vertical="center" wrapText="1" readingOrder="1"/>
    </xf>
    <xf numFmtId="0" fontId="32" fillId="14" borderId="25" xfId="0" applyFont="1" applyFill="1" applyBorder="1" applyAlignment="1">
      <alignment horizontal="center" vertical="center" wrapText="1" readingOrder="1"/>
    </xf>
    <xf numFmtId="10" fontId="32" fillId="8" borderId="25" xfId="0" applyNumberFormat="1" applyFont="1" applyFill="1" applyBorder="1" applyAlignment="1">
      <alignment horizontal="center" vertical="center" wrapText="1" readingOrder="1"/>
    </xf>
    <xf numFmtId="0" fontId="32" fillId="14" borderId="25" xfId="0" applyFont="1" applyFill="1" applyBorder="1" applyAlignment="1">
      <alignment horizontal="center" vertical="center" wrapText="1"/>
    </xf>
    <xf numFmtId="1" fontId="32" fillId="8" borderId="27" xfId="0" applyNumberFormat="1" applyFont="1" applyFill="1" applyBorder="1" applyAlignment="1">
      <alignment horizontal="center" vertical="center" wrapText="1" readingOrder="1"/>
    </xf>
    <xf numFmtId="0" fontId="32" fillId="14" borderId="29" xfId="0" applyFont="1" applyFill="1" applyBorder="1" applyAlignment="1">
      <alignment horizontal="center" vertical="center" wrapText="1" readingOrder="1"/>
    </xf>
    <xf numFmtId="10" fontId="32" fillId="8" borderId="27" xfId="0" applyNumberFormat="1" applyFont="1" applyFill="1" applyBorder="1" applyAlignment="1">
      <alignment horizontal="center" vertical="center" wrapText="1" readingOrder="1"/>
    </xf>
    <xf numFmtId="0" fontId="32" fillId="14" borderId="29" xfId="0" applyFont="1" applyFill="1" applyBorder="1" applyAlignment="1">
      <alignment horizontal="center" vertical="center" wrapText="1"/>
    </xf>
    <xf numFmtId="1" fontId="32" fillId="8" borderId="29" xfId="0" applyNumberFormat="1" applyFont="1" applyFill="1" applyBorder="1" applyAlignment="1">
      <alignment horizontal="center" vertical="center" wrapText="1" readingOrder="1"/>
    </xf>
    <xf numFmtId="10" fontId="32" fillId="8" borderId="29" xfId="0" applyNumberFormat="1" applyFont="1" applyFill="1" applyBorder="1" applyAlignment="1">
      <alignment horizontal="center" vertical="center" wrapText="1" readingOrder="1"/>
    </xf>
    <xf numFmtId="10" fontId="32" fillId="0" borderId="25" xfId="0" applyNumberFormat="1" applyFont="1" applyBorder="1" applyAlignment="1">
      <alignment horizontal="center" vertical="center" readingOrder="1"/>
    </xf>
    <xf numFmtId="10" fontId="32" fillId="0" borderId="27" xfId="0" applyNumberFormat="1" applyFont="1" applyBorder="1" applyAlignment="1">
      <alignment horizontal="center" vertical="center" readingOrder="1"/>
    </xf>
    <xf numFmtId="10" fontId="32" fillId="0" borderId="29" xfId="0" applyNumberFormat="1" applyFont="1" applyBorder="1" applyAlignment="1">
      <alignment horizontal="center" vertical="center" readingOrder="1"/>
    </xf>
    <xf numFmtId="1" fontId="32" fillId="0" borderId="25" xfId="0" applyNumberFormat="1" applyFont="1" applyBorder="1" applyAlignment="1">
      <alignment horizontal="center" vertical="center" wrapText="1"/>
    </xf>
    <xf numFmtId="164" fontId="32" fillId="0" borderId="22" xfId="3" applyNumberFormat="1" applyFont="1" applyFill="1" applyBorder="1" applyAlignment="1">
      <alignment horizontal="justify" vertical="center" wrapText="1"/>
    </xf>
    <xf numFmtId="1" fontId="32" fillId="0" borderId="27" xfId="0" applyNumberFormat="1" applyFont="1" applyBorder="1" applyAlignment="1">
      <alignment horizontal="center" vertical="center" wrapText="1"/>
    </xf>
    <xf numFmtId="1" fontId="32" fillId="0" borderId="29" xfId="0" applyNumberFormat="1" applyFont="1" applyBorder="1" applyAlignment="1">
      <alignment horizontal="center" vertical="center" wrapText="1"/>
    </xf>
    <xf numFmtId="0" fontId="32" fillId="14" borderId="22" xfId="0" applyFont="1" applyFill="1" applyBorder="1" applyAlignment="1">
      <alignment horizontal="justify" vertical="top" wrapText="1"/>
    </xf>
    <xf numFmtId="0" fontId="32" fillId="14" borderId="22" xfId="0" applyFont="1" applyFill="1" applyBorder="1" applyAlignment="1">
      <alignment horizontal="justify" vertical="center" wrapText="1"/>
    </xf>
    <xf numFmtId="0" fontId="32" fillId="14" borderId="25" xfId="0" applyFont="1" applyFill="1" applyBorder="1" applyAlignment="1">
      <alignment horizontal="left" vertical="center" wrapText="1"/>
    </xf>
    <xf numFmtId="0" fontId="32" fillId="14" borderId="29" xfId="0" applyFont="1" applyFill="1" applyBorder="1" applyAlignment="1">
      <alignment horizontal="left" vertical="center" wrapText="1"/>
    </xf>
    <xf numFmtId="49" fontId="32" fillId="8" borderId="22" xfId="0" applyNumberFormat="1" applyFont="1" applyFill="1" applyBorder="1" applyAlignment="1">
      <alignment horizontal="center" vertical="center" wrapText="1" readingOrder="1"/>
    </xf>
    <xf numFmtId="10" fontId="32" fillId="8" borderId="22" xfId="0" applyNumberFormat="1" applyFont="1" applyFill="1" applyBorder="1" applyAlignment="1">
      <alignment horizontal="center" vertical="center" wrapText="1" indent="1" readingOrder="1"/>
    </xf>
    <xf numFmtId="0" fontId="32" fillId="8" borderId="22" xfId="0" applyFont="1" applyFill="1" applyBorder="1" applyAlignment="1">
      <alignment horizontal="center" vertical="center" wrapText="1" indent="1" readingOrder="1"/>
    </xf>
    <xf numFmtId="164" fontId="32" fillId="0" borderId="22" xfId="3" applyNumberFormat="1" applyFont="1" applyFill="1" applyBorder="1" applyAlignment="1">
      <alignment horizontal="center" vertical="center" wrapText="1"/>
    </xf>
    <xf numFmtId="1" fontId="32" fillId="14" borderId="25" xfId="0" applyNumberFormat="1" applyFont="1" applyFill="1" applyBorder="1" applyAlignment="1">
      <alignment horizontal="center" vertical="center" wrapText="1" readingOrder="1"/>
    </xf>
    <xf numFmtId="164" fontId="32" fillId="14" borderId="25" xfId="3" applyNumberFormat="1" applyFont="1" applyFill="1" applyBorder="1" applyAlignment="1">
      <alignment horizontal="center" vertical="center" wrapText="1"/>
    </xf>
    <xf numFmtId="10" fontId="32" fillId="14" borderId="22" xfId="0" applyNumberFormat="1" applyFont="1" applyFill="1" applyBorder="1" applyAlignment="1">
      <alignment horizontal="center" vertical="center" wrapText="1" indent="1" readingOrder="1"/>
    </xf>
    <xf numFmtId="0" fontId="32" fillId="14" borderId="27" xfId="0" applyFont="1" applyFill="1" applyBorder="1" applyAlignment="1">
      <alignment horizontal="center" vertical="center" wrapText="1" readingOrder="1"/>
    </xf>
    <xf numFmtId="1" fontId="32" fillId="14" borderId="27" xfId="0" applyNumberFormat="1" applyFont="1" applyFill="1" applyBorder="1" applyAlignment="1">
      <alignment horizontal="center" vertical="center" wrapText="1" readingOrder="1"/>
    </xf>
    <xf numFmtId="164" fontId="32" fillId="14" borderId="27" xfId="3" applyNumberFormat="1" applyFont="1" applyFill="1" applyBorder="1" applyAlignment="1">
      <alignment horizontal="center" vertical="center" wrapText="1"/>
    </xf>
    <xf numFmtId="0" fontId="32" fillId="14" borderId="22" xfId="0" applyFont="1" applyFill="1" applyBorder="1" applyAlignment="1">
      <alignment horizontal="center" vertical="center" wrapText="1" indent="1" readingOrder="1"/>
    </xf>
    <xf numFmtId="1" fontId="32" fillId="14" borderId="29" xfId="0" applyNumberFormat="1" applyFont="1" applyFill="1" applyBorder="1" applyAlignment="1">
      <alignment horizontal="center" vertical="center" wrapText="1" readingOrder="1"/>
    </xf>
    <xf numFmtId="164" fontId="32" fillId="14" borderId="29" xfId="3" applyNumberFormat="1" applyFont="1" applyFill="1" applyBorder="1" applyAlignment="1">
      <alignment horizontal="center" vertical="center" wrapText="1"/>
    </xf>
    <xf numFmtId="164" fontId="32" fillId="0" borderId="22" xfId="3" applyNumberFormat="1" applyFont="1" applyFill="1" applyBorder="1" applyAlignment="1">
      <alignment horizontal="center" vertical="center" wrapText="1" indent="1"/>
    </xf>
    <xf numFmtId="164" fontId="32" fillId="14" borderId="22" xfId="3" applyNumberFormat="1" applyFont="1" applyFill="1" applyBorder="1" applyAlignment="1">
      <alignment horizontal="justify" vertical="center" wrapText="1"/>
    </xf>
    <xf numFmtId="0" fontId="82" fillId="0" borderId="22" xfId="0" applyFont="1" applyBorder="1" applyAlignment="1">
      <alignment horizontal="justify" vertical="center" wrapText="1"/>
    </xf>
    <xf numFmtId="0" fontId="32" fillId="8" borderId="25" xfId="0" applyFont="1" applyFill="1" applyBorder="1" applyAlignment="1">
      <alignment horizontal="left" vertical="center" wrapText="1"/>
    </xf>
    <xf numFmtId="0" fontId="32" fillId="8" borderId="29" xfId="0" applyFont="1" applyFill="1" applyBorder="1" applyAlignment="1">
      <alignment horizontal="left" vertical="center" wrapText="1"/>
    </xf>
    <xf numFmtId="0" fontId="32" fillId="0" borderId="25" xfId="0" applyFont="1" applyBorder="1" applyAlignment="1">
      <alignment vertical="center" wrapText="1" readingOrder="1"/>
    </xf>
    <xf numFmtId="0" fontId="81" fillId="0" borderId="29" xfId="0" applyFont="1" applyBorder="1" applyAlignment="1">
      <alignment vertical="center" wrapText="1" readingOrder="1"/>
    </xf>
    <xf numFmtId="0" fontId="32" fillId="0" borderId="22" xfId="0" applyFont="1" applyBorder="1" applyAlignment="1">
      <alignment vertical="center" wrapText="1" readingOrder="1"/>
    </xf>
    <xf numFmtId="0" fontId="32" fillId="0" borderId="22" xfId="0" applyFont="1" applyBorder="1" applyAlignment="1">
      <alignment horizontal="justify" vertical="center" wrapText="1" readingOrder="1"/>
    </xf>
    <xf numFmtId="10" fontId="32" fillId="0" borderId="22" xfId="0" applyNumberFormat="1" applyFont="1" applyBorder="1" applyAlignment="1">
      <alignment horizontal="center" vertical="center" wrapText="1" readingOrder="1"/>
    </xf>
    <xf numFmtId="0" fontId="81" fillId="0" borderId="27" xfId="0" applyFont="1" applyBorder="1" applyAlignment="1">
      <alignment vertical="center" wrapText="1" readingOrder="1"/>
    </xf>
    <xf numFmtId="10" fontId="32" fillId="8" borderId="25" xfId="0" applyNumberFormat="1" applyFont="1" applyFill="1" applyBorder="1" applyAlignment="1">
      <alignment vertical="center" wrapText="1" readingOrder="1"/>
    </xf>
    <xf numFmtId="0" fontId="3" fillId="4" borderId="1" xfId="5" applyFont="1" applyFill="1" applyBorder="1" applyAlignment="1">
      <alignment horizontal="center" vertical="center"/>
    </xf>
    <xf numFmtId="0" fontId="8" fillId="15" borderId="1" xfId="5" applyFont="1" applyFill="1" applyBorder="1" applyAlignment="1">
      <alignment horizontal="center" vertical="center"/>
    </xf>
    <xf numFmtId="17" fontId="38" fillId="15" borderId="1" xfId="0" applyNumberFormat="1" applyFont="1" applyFill="1" applyBorder="1" applyAlignment="1">
      <alignment horizontal="center" vertical="center" wrapText="1"/>
    </xf>
    <xf numFmtId="0" fontId="26" fillId="8" borderId="1" xfId="4" applyFont="1" applyFill="1" applyBorder="1" applyAlignment="1" applyProtection="1">
      <alignment horizontal="center" vertical="center" wrapText="1"/>
      <protection locked="0"/>
    </xf>
    <xf numFmtId="164" fontId="25" fillId="8" borderId="1" xfId="3" applyNumberFormat="1" applyFont="1" applyFill="1" applyBorder="1" applyAlignment="1">
      <alignment horizontal="center" vertical="center" wrapText="1"/>
    </xf>
    <xf numFmtId="0" fontId="56" fillId="6" borderId="1" xfId="5" applyFont="1" applyFill="1" applyBorder="1" applyAlignment="1">
      <alignment horizontal="center" vertical="center" textRotation="90" wrapText="1"/>
    </xf>
    <xf numFmtId="0" fontId="56" fillId="6" borderId="1" xfId="5" applyFont="1" applyFill="1" applyBorder="1" applyAlignment="1">
      <alignment horizontal="center" vertical="center" textRotation="90"/>
    </xf>
    <xf numFmtId="0" fontId="13" fillId="8" borderId="1" xfId="5" applyFont="1" applyFill="1" applyBorder="1" applyAlignment="1">
      <alignment horizontal="center" textRotation="90" wrapText="1"/>
    </xf>
    <xf numFmtId="0" fontId="19" fillId="8" borderId="98" xfId="5" applyFill="1" applyBorder="1" applyAlignment="1">
      <alignment horizontal="center" vertical="center" wrapText="1"/>
    </xf>
    <xf numFmtId="164" fontId="48" fillId="0" borderId="1" xfId="3" applyNumberFormat="1" applyFont="1" applyFill="1" applyBorder="1" applyAlignment="1">
      <alignment horizontal="center" vertical="center" wrapText="1"/>
    </xf>
    <xf numFmtId="0" fontId="19" fillId="8" borderId="0" xfId="5" applyFill="1" applyAlignment="1">
      <alignment horizontal="center" wrapText="1"/>
    </xf>
    <xf numFmtId="0" fontId="54" fillId="8" borderId="0" xfId="5" applyFont="1" applyFill="1"/>
    <xf numFmtId="10" fontId="14" fillId="8" borderId="64" xfId="3" applyNumberFormat="1" applyFont="1" applyFill="1" applyBorder="1" applyAlignment="1">
      <alignment horizontal="center" vertical="center"/>
    </xf>
    <xf numFmtId="0" fontId="32" fillId="0" borderId="1" xfId="5" applyFont="1" applyBorder="1" applyAlignment="1">
      <alignment horizontal="center" vertical="center" wrapText="1"/>
    </xf>
    <xf numFmtId="164" fontId="32" fillId="0" borderId="1" xfId="3" applyNumberFormat="1" applyFont="1" applyFill="1" applyBorder="1" applyAlignment="1">
      <alignment horizontal="center" vertical="center" wrapText="1"/>
    </xf>
    <xf numFmtId="0" fontId="32" fillId="0" borderId="1" xfId="3" applyNumberFormat="1" applyFont="1" applyFill="1" applyBorder="1" applyAlignment="1">
      <alignment horizontal="center" vertical="center" wrapText="1"/>
    </xf>
    <xf numFmtId="10" fontId="32" fillId="0" borderId="1" xfId="5" applyNumberFormat="1" applyFont="1" applyBorder="1" applyAlignment="1">
      <alignment horizontal="center" vertical="center" wrapText="1"/>
    </xf>
    <xf numFmtId="1" fontId="32" fillId="0" borderId="1" xfId="3" applyNumberFormat="1" applyFont="1" applyFill="1" applyBorder="1" applyAlignment="1">
      <alignment horizontal="center" vertical="center" wrapText="1"/>
    </xf>
    <xf numFmtId="164" fontId="32" fillId="11" borderId="1" xfId="3" applyNumberFormat="1" applyFont="1" applyFill="1" applyBorder="1" applyAlignment="1">
      <alignment horizontal="center" vertical="center" wrapText="1"/>
    </xf>
    <xf numFmtId="1" fontId="32" fillId="0" borderId="1" xfId="5" applyNumberFormat="1" applyFont="1" applyBorder="1" applyAlignment="1">
      <alignment horizontal="center" vertical="center" wrapText="1"/>
    </xf>
    <xf numFmtId="164" fontId="32" fillId="0" borderId="2" xfId="3" applyNumberFormat="1" applyFont="1" applyFill="1" applyBorder="1" applyAlignment="1">
      <alignment horizontal="center" vertical="center" wrapText="1"/>
    </xf>
    <xf numFmtId="164" fontId="32" fillId="0" borderId="4" xfId="3" applyNumberFormat="1" applyFont="1" applyFill="1" applyBorder="1" applyAlignment="1">
      <alignment horizontal="center" vertical="center" wrapText="1"/>
    </xf>
    <xf numFmtId="1" fontId="32" fillId="0" borderId="2" xfId="3" applyNumberFormat="1" applyFont="1" applyFill="1" applyBorder="1" applyAlignment="1">
      <alignment horizontal="center" vertical="center" wrapText="1"/>
    </xf>
    <xf numFmtId="164" fontId="32" fillId="0" borderId="3" xfId="3" applyNumberFormat="1" applyFont="1" applyFill="1" applyBorder="1" applyAlignment="1">
      <alignment horizontal="center" vertical="center" wrapText="1"/>
    </xf>
    <xf numFmtId="1" fontId="32" fillId="0" borderId="3" xfId="3" applyNumberFormat="1" applyFont="1" applyFill="1" applyBorder="1" applyAlignment="1">
      <alignment horizontal="center" vertical="center" wrapText="1"/>
    </xf>
    <xf numFmtId="1" fontId="32" fillId="0" borderId="4" xfId="3" applyNumberFormat="1" applyFont="1" applyFill="1" applyBorder="1" applyAlignment="1">
      <alignment horizontal="center" vertical="center" wrapText="1"/>
    </xf>
    <xf numFmtId="1" fontId="32" fillId="8" borderId="1" xfId="3" applyNumberFormat="1" applyFont="1" applyFill="1" applyBorder="1" applyAlignment="1">
      <alignment horizontal="center" vertical="center" wrapText="1"/>
    </xf>
    <xf numFmtId="164" fontId="32" fillId="8" borderId="1" xfId="3" applyNumberFormat="1" applyFont="1" applyFill="1" applyBorder="1" applyAlignment="1">
      <alignment horizontal="center" vertical="center" wrapText="1"/>
    </xf>
    <xf numFmtId="0" fontId="32" fillId="0" borderId="2" xfId="5" applyFont="1" applyBorder="1" applyAlignment="1">
      <alignment horizontal="center" vertical="center" wrapText="1"/>
    </xf>
    <xf numFmtId="1" fontId="32" fillId="8" borderId="1" xfId="5" applyNumberFormat="1" applyFont="1" applyFill="1" applyBorder="1" applyAlignment="1">
      <alignment horizontal="center" vertical="center" wrapText="1"/>
    </xf>
    <xf numFmtId="0" fontId="32" fillId="8" borderId="1" xfId="5" applyFont="1" applyFill="1" applyBorder="1" applyAlignment="1">
      <alignment horizontal="center" vertical="center" wrapText="1"/>
    </xf>
    <xf numFmtId="10" fontId="32" fillId="8" borderId="1" xfId="5" applyNumberFormat="1" applyFont="1" applyFill="1" applyBorder="1" applyAlignment="1">
      <alignment horizontal="center" vertical="center" wrapText="1"/>
    </xf>
    <xf numFmtId="0" fontId="32" fillId="0" borderId="4" xfId="5" applyFont="1" applyBorder="1" applyAlignment="1">
      <alignment horizontal="center" vertical="center" wrapText="1"/>
    </xf>
    <xf numFmtId="0" fontId="32" fillId="0" borderId="3" xfId="5" applyFont="1" applyBorder="1" applyAlignment="1">
      <alignment horizontal="center" vertical="center" wrapText="1"/>
    </xf>
    <xf numFmtId="0" fontId="82" fillId="0" borderId="1" xfId="0" applyFont="1" applyBorder="1" applyAlignment="1">
      <alignment horizontal="center" vertical="center" wrapText="1"/>
    </xf>
    <xf numFmtId="0" fontId="83" fillId="0" borderId="1" xfId="0" applyFont="1" applyBorder="1" applyAlignment="1">
      <alignment horizontal="center" vertical="center" wrapText="1"/>
    </xf>
    <xf numFmtId="0" fontId="83" fillId="0" borderId="1" xfId="0" applyFont="1" applyBorder="1" applyAlignment="1">
      <alignment vertical="center" wrapText="1"/>
    </xf>
    <xf numFmtId="10" fontId="6" fillId="8" borderId="94" xfId="0" applyNumberFormat="1" applyFont="1" applyFill="1" applyBorder="1" applyAlignment="1">
      <alignment horizontal="center" vertical="center"/>
    </xf>
    <xf numFmtId="10" fontId="6" fillId="8" borderId="94" xfId="0" applyNumberFormat="1" applyFont="1" applyFill="1" applyBorder="1" applyAlignment="1">
      <alignment vertical="center"/>
    </xf>
    <xf numFmtId="0" fontId="32" fillId="8" borderId="2" xfId="0" applyNumberFormat="1" applyFont="1" applyFill="1" applyBorder="1" applyAlignment="1">
      <alignment horizontal="center" vertical="center" wrapText="1"/>
    </xf>
    <xf numFmtId="0" fontId="32" fillId="8" borderId="3" xfId="0" applyNumberFormat="1" applyFont="1" applyFill="1" applyBorder="1" applyAlignment="1">
      <alignment horizontal="center" vertical="center" wrapText="1"/>
    </xf>
    <xf numFmtId="0" fontId="32" fillId="8" borderId="4" xfId="0" applyNumberFormat="1" applyFont="1" applyFill="1" applyBorder="1" applyAlignment="1">
      <alignment horizontal="center" vertical="center" wrapText="1"/>
    </xf>
    <xf numFmtId="0" fontId="32" fillId="8" borderId="2" xfId="0" applyNumberFormat="1" applyFont="1" applyFill="1" applyBorder="1" applyAlignment="1">
      <alignment horizontal="center" vertical="center" wrapText="1" readingOrder="1"/>
    </xf>
    <xf numFmtId="0" fontId="32" fillId="8" borderId="3" xfId="0" applyNumberFormat="1" applyFont="1" applyFill="1" applyBorder="1" applyAlignment="1">
      <alignment horizontal="center" vertical="center" wrapText="1" readingOrder="1"/>
    </xf>
    <xf numFmtId="0" fontId="32" fillId="8" borderId="2" xfId="4" applyNumberFormat="1" applyFont="1" applyFill="1" applyBorder="1" applyAlignment="1" applyProtection="1">
      <alignment horizontal="center" vertical="center" wrapText="1"/>
      <protection locked="0"/>
    </xf>
    <xf numFmtId="0" fontId="32" fillId="8" borderId="3" xfId="4" applyNumberFormat="1" applyFont="1" applyFill="1" applyBorder="1" applyAlignment="1" applyProtection="1">
      <alignment horizontal="center" vertical="center" wrapText="1"/>
      <protection locked="0"/>
    </xf>
    <xf numFmtId="0" fontId="32" fillId="8" borderId="4" xfId="4" applyNumberFormat="1" applyFont="1" applyFill="1" applyBorder="1" applyAlignment="1" applyProtection="1">
      <alignment horizontal="center" vertical="center" wrapText="1"/>
      <protection locked="0"/>
    </xf>
  </cellXfs>
  <cellStyles count="11">
    <cellStyle name="Énfasis1" xfId="2" builtinId="29"/>
    <cellStyle name="Énfasis1 2" xfId="7" xr:uid="{00000000-0005-0000-0000-000001000000}"/>
    <cellStyle name="Millares" xfId="10" builtinId="3"/>
    <cellStyle name="Normal" xfId="0" builtinId="0"/>
    <cellStyle name="Normal 2 2" xfId="4" xr:uid="{00000000-0005-0000-0000-000004000000}"/>
    <cellStyle name="Normal 2 6" xfId="5" xr:uid="{00000000-0005-0000-0000-000005000000}"/>
    <cellStyle name="Normal 3" xfId="9" xr:uid="{00000000-0005-0000-0000-000006000000}"/>
    <cellStyle name="Porcentaje" xfId="1" builtinId="5"/>
    <cellStyle name="Porcentaje 2" xfId="6" xr:uid="{00000000-0005-0000-0000-000008000000}"/>
    <cellStyle name="Porcentaje 4" xfId="3" xr:uid="{00000000-0005-0000-0000-000009000000}"/>
    <cellStyle name="Porcentaje 4 3"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22678</xdr:colOff>
      <xdr:row>1</xdr:row>
      <xdr:rowOff>231689</xdr:rowOff>
    </xdr:from>
    <xdr:to>
      <xdr:col>1</xdr:col>
      <xdr:colOff>4952183</xdr:colOff>
      <xdr:row>1</xdr:row>
      <xdr:rowOff>3195484</xdr:rowOff>
    </xdr:to>
    <xdr:pic>
      <xdr:nvPicPr>
        <xdr:cNvPr id="6" name="Imagen 5" descr="Logotipo, nombre de la empresa&#10;&#10;Descripción generada automáticament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975" y="1029730"/>
          <a:ext cx="4929505" cy="29637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rocivil.sharepoint.com/0.%20OAP%202022/0.%20FUNCIONES%20OAP%202022/2.%20PLAN%20DE%20ACCION%202022/1.%20I%20TRIM%202022/1.%20AEROCIVIL%20PA%2022/PARA%20PUBLICAR%20I%20TRIM%202022/1.%20PLAN%20DE%20ACCI&#211;N%202022%20UAEAC%20-%20I%20TRIM%20-%20310322%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28062023PLAN%20DE%20ACCION%202023%20FINAL%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copia\melba\LUZ%20MELBA%20CASTA&#209;EDA\PLAN%20DE%20ACCION%202024\SEGURI%20OPER%20AV%20CIVIL\MATRIZ%20SOAC%202024.xlsx" TargetMode="External"/><Relationship Id="rId1" Type="http://schemas.openxmlformats.org/officeDocument/2006/relationships/externalLinkPath" Target="SEGURI%20OPER%20AV%20CIVIL/MATRIZ%20SOAC%20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USUARIO\Downloads\MATRIZ%20PLAN%20ACCION%202024%20prelim%20DIC%2021.xlsx" TargetMode="External"/><Relationship Id="rId1" Type="http://schemas.openxmlformats.org/officeDocument/2006/relationships/externalLinkPath" Target="file:///C:\Users\USUARIO\Downloads\MATRIZ%20PLAN%20ACCION%202024%20prelim%20DIC%202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F:\copia\melba\LUZ%20MELBA%20CASTA&#209;EDA\PLAN%20DE%20ACCION%202024\INFRAESTRUCTURA\PLAN%20DE%20ACCION%202024%20OBJETIVO%204.xlsx" TargetMode="External"/><Relationship Id="rId1" Type="http://schemas.openxmlformats.org/officeDocument/2006/relationships/externalLinkPath" Target="INFRAESTRUCTURA/PLAN%20DE%20ACCION%202024%20OBJETIVO%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refreshError="1"/>
      <sheetData sheetId="1" refreshError="1"/>
      <sheetData sheetId="2" refreshError="1"/>
      <sheetData sheetId="3" refreshError="1">
        <row r="3">
          <cell r="O3">
            <v>1</v>
          </cell>
        </row>
        <row r="27">
          <cell r="O27">
            <v>0</v>
          </cell>
        </row>
        <row r="31">
          <cell r="O31">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INSTITUCIONALIDAD"/>
      <sheetName val="2. CONECTIVIDAD"/>
      <sheetName val="3. COMPETITIVIDAD"/>
      <sheetName val="4. INFRAESTRUCTURA "/>
      <sheetName val="5. SOSTENIBILIDAD AMBIENTAL"/>
      <sheetName val="6. INDUSTRIA Y CADENA DE SUM."/>
      <sheetName val="7. SEG OPERACIONAL Y AVIACION C"/>
      <sheetName val="8. DESARROLLO DEL TALENTO HUMAN"/>
      <sheetName val="9. CONSOLIDACION DE LA TRANFORM"/>
    </sheetNames>
    <sheetDataSet>
      <sheetData sheetId="0"/>
      <sheetData sheetId="1"/>
      <sheetData sheetId="2"/>
      <sheetData sheetId="3"/>
      <sheetData sheetId="4">
        <row r="2">
          <cell r="Q2" t="str">
            <v>EVALUACIÓN 
TRIM I</v>
          </cell>
          <cell r="R2" t="str">
            <v>EVALUACIÓN 
TRIM II</v>
          </cell>
          <cell r="S2" t="str">
            <v>EVALUACIÓN 
TRIM III</v>
          </cell>
          <cell r="T2" t="str">
            <v>EVALUACIÓN
 TRIM IV</v>
          </cell>
        </row>
        <row r="66">
          <cell r="Q66">
            <v>0.14166666666666669</v>
          </cell>
          <cell r="R66">
            <v>0</v>
          </cell>
          <cell r="S66">
            <v>0</v>
          </cell>
          <cell r="T66">
            <v>0</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1. INSTITUCIONALIDAD III TRIM"/>
      <sheetName val="2. CONECTIVIDAD III TRIM"/>
      <sheetName val="3. COMPETITIVIDAD III TRIM"/>
      <sheetName val="4. INFRAESTRUCTURA P TRANSFORMA"/>
      <sheetName val="5. SOSTENIBILIDAD AMBIENTAL III"/>
      <sheetName val="6. INDUSTRIA CAD SUM. III TRIM"/>
      <sheetName val="7. SEG OPERACIONAL Y AVIACION C"/>
      <sheetName val="8. DESARROLLO DEL TALENTO HUMAN"/>
      <sheetName val="9. CONSOLIDACION DE LA TRAN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R2" t="str">
            <v>EVALUACIÓN 
TRIM I</v>
          </cell>
          <cell r="S2" t="str">
            <v>EVALUACIÓN 
TRIM II</v>
          </cell>
          <cell r="T2" t="str">
            <v>EVALUACIÓN 
TRIM III</v>
          </cell>
          <cell r="U2" t="str">
            <v>EVALUACIÓN
 TRIM IV</v>
          </cell>
        </row>
        <row r="117">
          <cell r="R117">
            <v>9.3307692307692314E-2</v>
          </cell>
          <cell r="S117">
            <v>0.31792307692307692</v>
          </cell>
          <cell r="T117">
            <v>0.57174999999999998</v>
          </cell>
          <cell r="U117">
            <v>0.98076923076923073</v>
          </cell>
        </row>
        <row r="118">
          <cell r="R118">
            <v>5.6038461538461537E-3</v>
          </cell>
          <cell r="S118">
            <v>8.3077692307692325E-2</v>
          </cell>
          <cell r="T118">
            <v>0.20704230769230769</v>
          </cell>
          <cell r="U118">
            <v>0</v>
          </cell>
        </row>
      </sheetData>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1. INSTITUCIONALIDAD III TRIM"/>
      <sheetName val="2. CONECTIVIDAD III TRIM"/>
      <sheetName val="3. COMPETITIVIDAD III TRIM"/>
      <sheetName val="4. INFRAESTRUCTURA P TRANSFORMA"/>
      <sheetName val="5. SOSTENIBILIDAD AMBIENTAL III"/>
      <sheetName val="6. INDUSTRIA CAD SUM. III TRIM"/>
      <sheetName val="7. SEG OPERACIONAL Y AVIACION C"/>
      <sheetName val="8. DESARROLLO DEL TALENTO HUMAN"/>
      <sheetName val="9. CONSOLIDACION DE LA TRAN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R2" t="str">
            <v>EVALUACIÓN 
TRIM I</v>
          </cell>
          <cell r="S2" t="str">
            <v>EVALUACIÓN 
TRIM II</v>
          </cell>
          <cell r="T2" t="str">
            <v>EVALUACIÓN 
TRIM III</v>
          </cell>
          <cell r="U2" t="str">
            <v>EVALUACIÓN
 TRIM IV</v>
          </cell>
        </row>
        <row r="204">
          <cell r="R204">
            <v>0.03</v>
          </cell>
          <cell r="S204">
            <v>0.09</v>
          </cell>
          <cell r="T204">
            <v>0.18</v>
          </cell>
          <cell r="U204">
            <v>0.3</v>
          </cell>
        </row>
        <row r="205">
          <cell r="R205">
            <v>0</v>
          </cell>
          <cell r="S205">
            <v>0</v>
          </cell>
          <cell r="T205">
            <v>0</v>
          </cell>
          <cell r="U205">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1. INSTITUCIONALIDAD III TRIM"/>
      <sheetName val="2. CONECTIVIDAD III TRIM"/>
      <sheetName val="3. COMPETITIVIDAD III TRIM"/>
      <sheetName val="4. INFRAESTRUCTURA P TRANSFORMA"/>
      <sheetName val="5. SOSTENIBILIDAD AMBIENTAL III"/>
      <sheetName val="6. INDUSTRIA CAD SUM. III TRIM"/>
      <sheetName val="7. SEG OPERACIONAL Y AVIACION C"/>
      <sheetName val="8. DESARROLLO DEL TALENTO HUMAN"/>
      <sheetName val="9. CONSOLIDACION DE LA TRANFORM"/>
    </sheetNames>
    <sheetDataSet>
      <sheetData sheetId="0" refreshError="1"/>
      <sheetData sheetId="1" refreshError="1"/>
      <sheetData sheetId="2" refreshError="1"/>
      <sheetData sheetId="3" refreshError="1"/>
      <sheetData sheetId="4">
        <row r="112">
          <cell r="Q112">
            <v>0.2536458333333334</v>
          </cell>
          <cell r="R112">
            <v>0.56770833333333326</v>
          </cell>
          <cell r="S112">
            <v>0.94739583333333355</v>
          </cell>
          <cell r="T112">
            <v>1.29375</v>
          </cell>
        </row>
        <row r="113">
          <cell r="Q113">
            <v>0.18958333333333344</v>
          </cell>
          <cell r="R113">
            <v>0.46979166666666655</v>
          </cell>
          <cell r="S113">
            <v>0.7963541666666667</v>
          </cell>
          <cell r="T113">
            <v>0.21041666666666667</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39"/>
  <sheetViews>
    <sheetView zoomScale="41" zoomScaleNormal="41" workbookViewId="0">
      <selection activeCell="B2" sqref="B2:D5"/>
    </sheetView>
  </sheetViews>
  <sheetFormatPr baseColWidth="10" defaultColWidth="11.44140625" defaultRowHeight="14.4" x14ac:dyDescent="0.3"/>
  <cols>
    <col min="1" max="1" width="10.109375" style="23" customWidth="1"/>
    <col min="2" max="2" width="255.6640625" customWidth="1"/>
    <col min="3" max="3" width="52.33203125" style="23" customWidth="1"/>
    <col min="4" max="4" width="94.44140625" style="23" customWidth="1"/>
    <col min="5" max="5" width="8.44140625" style="23" customWidth="1"/>
    <col min="6" max="30" width="11.44140625" style="23"/>
  </cols>
  <sheetData>
    <row r="1" spans="1:5" ht="62.25" customHeight="1" thickBot="1" x14ac:dyDescent="0.35">
      <c r="A1" s="134"/>
      <c r="B1" s="29"/>
      <c r="C1" s="30"/>
      <c r="D1" s="30"/>
      <c r="E1" s="31"/>
    </row>
    <row r="2" spans="1:5" ht="409.5" customHeight="1" x14ac:dyDescent="0.3">
      <c r="A2" s="135"/>
      <c r="B2" s="559" t="s">
        <v>742</v>
      </c>
      <c r="C2" s="560"/>
      <c r="D2" s="561"/>
      <c r="E2" s="32"/>
    </row>
    <row r="3" spans="1:5" ht="381.75" customHeight="1" x14ac:dyDescent="0.3">
      <c r="A3" s="135"/>
      <c r="B3" s="562"/>
      <c r="C3" s="563"/>
      <c r="D3" s="564"/>
      <c r="E3" s="32"/>
    </row>
    <row r="4" spans="1:5" ht="12.75" customHeight="1" x14ac:dyDescent="0.3">
      <c r="A4" s="135"/>
      <c r="B4" s="562"/>
      <c r="C4" s="563"/>
      <c r="D4" s="564"/>
      <c r="E4" s="32"/>
    </row>
    <row r="5" spans="1:5" ht="15" thickBot="1" x14ac:dyDescent="0.35">
      <c r="A5" s="135"/>
      <c r="B5" s="565"/>
      <c r="C5" s="566"/>
      <c r="D5" s="567"/>
      <c r="E5" s="32"/>
    </row>
    <row r="6" spans="1:5" ht="53.25" customHeight="1" x14ac:dyDescent="0.3">
      <c r="A6" s="136"/>
      <c r="B6" s="33"/>
      <c r="C6" s="34"/>
      <c r="D6" s="34"/>
      <c r="E6" s="35"/>
    </row>
    <row r="7" spans="1:5" s="23" customFormat="1" x14ac:dyDescent="0.3"/>
    <row r="8" spans="1:5" s="23" customFormat="1" x14ac:dyDescent="0.3"/>
    <row r="9" spans="1:5" s="23" customFormat="1" x14ac:dyDescent="0.3"/>
    <row r="10" spans="1:5" s="23" customFormat="1" x14ac:dyDescent="0.3"/>
    <row r="11" spans="1:5" s="23" customFormat="1" x14ac:dyDescent="0.3"/>
    <row r="12" spans="1:5" s="23" customFormat="1" x14ac:dyDescent="0.3"/>
    <row r="13" spans="1:5" s="23" customFormat="1" x14ac:dyDescent="0.3"/>
    <row r="14" spans="1:5" s="23" customFormat="1" x14ac:dyDescent="0.3"/>
    <row r="15" spans="1:5" s="23" customFormat="1" x14ac:dyDescent="0.3"/>
    <row r="16" spans="1:5" s="23" customFormat="1" x14ac:dyDescent="0.3"/>
    <row r="17" s="23" customFormat="1" x14ac:dyDescent="0.3"/>
    <row r="18" s="23" customFormat="1" x14ac:dyDescent="0.3"/>
    <row r="19" s="23" customFormat="1" x14ac:dyDescent="0.3"/>
    <row r="20" s="23" customFormat="1" x14ac:dyDescent="0.3"/>
    <row r="21" s="23" customFormat="1" x14ac:dyDescent="0.3"/>
    <row r="22" s="23" customFormat="1" x14ac:dyDescent="0.3"/>
    <row r="23" s="23" customFormat="1" x14ac:dyDescent="0.3"/>
    <row r="24" s="23" customFormat="1" x14ac:dyDescent="0.3"/>
    <row r="25" s="23" customFormat="1" x14ac:dyDescent="0.3"/>
    <row r="26" s="23" customFormat="1" x14ac:dyDescent="0.3"/>
    <row r="27" s="23" customFormat="1" x14ac:dyDescent="0.3"/>
    <row r="28" s="23" customFormat="1" x14ac:dyDescent="0.3"/>
    <row r="29" s="23" customFormat="1" x14ac:dyDescent="0.3"/>
    <row r="30" s="23" customFormat="1" x14ac:dyDescent="0.3"/>
    <row r="31" s="23" customFormat="1" x14ac:dyDescent="0.3"/>
    <row r="32" s="23" customFormat="1" x14ac:dyDescent="0.3"/>
    <row r="33" s="23" customFormat="1" x14ac:dyDescent="0.3"/>
    <row r="34" s="23" customFormat="1" x14ac:dyDescent="0.3"/>
    <row r="35" s="23" customFormat="1" x14ac:dyDescent="0.3"/>
    <row r="36" s="23" customFormat="1" x14ac:dyDescent="0.3"/>
    <row r="37" s="23" customFormat="1" x14ac:dyDescent="0.3"/>
    <row r="38" s="23" customFormat="1" x14ac:dyDescent="0.3"/>
    <row r="39" s="23" customFormat="1" x14ac:dyDescent="0.3"/>
    <row r="40" s="23" customFormat="1" x14ac:dyDescent="0.3"/>
    <row r="41" s="23" customFormat="1" x14ac:dyDescent="0.3"/>
    <row r="42" s="23" customFormat="1" x14ac:dyDescent="0.3"/>
    <row r="43" s="23" customFormat="1" x14ac:dyDescent="0.3"/>
    <row r="44" s="23" customFormat="1" x14ac:dyDescent="0.3"/>
    <row r="45" s="23" customFormat="1" x14ac:dyDescent="0.3"/>
    <row r="46" s="23" customFormat="1" x14ac:dyDescent="0.3"/>
    <row r="47" s="23" customFormat="1" x14ac:dyDescent="0.3"/>
    <row r="48" s="23" customFormat="1" x14ac:dyDescent="0.3"/>
    <row r="49" s="23" customFormat="1" x14ac:dyDescent="0.3"/>
    <row r="50" s="23" customFormat="1" x14ac:dyDescent="0.3"/>
    <row r="51" s="23" customFormat="1" x14ac:dyDescent="0.3"/>
    <row r="52" s="23" customFormat="1" x14ac:dyDescent="0.3"/>
    <row r="53" s="23" customFormat="1" x14ac:dyDescent="0.3"/>
    <row r="54" s="23" customFormat="1" x14ac:dyDescent="0.3"/>
    <row r="55" s="23" customFormat="1" x14ac:dyDescent="0.3"/>
    <row r="56" s="23" customFormat="1" x14ac:dyDescent="0.3"/>
    <row r="57" s="23" customFormat="1" x14ac:dyDescent="0.3"/>
    <row r="58" s="23" customFormat="1" x14ac:dyDescent="0.3"/>
    <row r="59" s="23" customFormat="1" x14ac:dyDescent="0.3"/>
    <row r="60" s="23" customFormat="1" x14ac:dyDescent="0.3"/>
    <row r="61" s="23" customFormat="1" x14ac:dyDescent="0.3"/>
    <row r="62" s="23" customFormat="1" x14ac:dyDescent="0.3"/>
    <row r="63" s="23" customFormat="1" x14ac:dyDescent="0.3"/>
    <row r="64" s="23" customFormat="1" x14ac:dyDescent="0.3"/>
    <row r="65" s="23" customFormat="1" x14ac:dyDescent="0.3"/>
    <row r="66" s="23" customFormat="1" x14ac:dyDescent="0.3"/>
    <row r="67" s="23" customFormat="1" x14ac:dyDescent="0.3"/>
    <row r="68" s="23" customFormat="1" x14ac:dyDescent="0.3"/>
    <row r="69" s="23" customFormat="1" x14ac:dyDescent="0.3"/>
    <row r="70" s="23" customFormat="1" x14ac:dyDescent="0.3"/>
    <row r="71" s="23" customFormat="1" x14ac:dyDescent="0.3"/>
    <row r="72" s="23" customFormat="1" x14ac:dyDescent="0.3"/>
    <row r="73" s="23" customFormat="1" x14ac:dyDescent="0.3"/>
    <row r="74" s="23" customFormat="1" x14ac:dyDescent="0.3"/>
    <row r="75" s="23" customFormat="1" x14ac:dyDescent="0.3"/>
    <row r="76" s="23" customFormat="1" x14ac:dyDescent="0.3"/>
    <row r="77" s="23" customFormat="1" x14ac:dyDescent="0.3"/>
    <row r="78" s="23" customFormat="1" x14ac:dyDescent="0.3"/>
    <row r="79" s="23" customFormat="1" x14ac:dyDescent="0.3"/>
    <row r="80" s="23" customFormat="1" x14ac:dyDescent="0.3"/>
    <row r="81" s="23" customFormat="1" x14ac:dyDescent="0.3"/>
    <row r="82" s="23" customFormat="1" x14ac:dyDescent="0.3"/>
    <row r="83" s="23" customFormat="1" x14ac:dyDescent="0.3"/>
    <row r="84" s="23" customFormat="1" x14ac:dyDescent="0.3"/>
    <row r="85" s="23" customFormat="1" x14ac:dyDescent="0.3"/>
    <row r="86" s="23" customFormat="1" x14ac:dyDescent="0.3"/>
    <row r="87" s="23" customFormat="1" x14ac:dyDescent="0.3"/>
    <row r="88" s="23" customFormat="1" x14ac:dyDescent="0.3"/>
    <row r="89" s="23" customFormat="1" x14ac:dyDescent="0.3"/>
    <row r="90" s="23" customFormat="1" x14ac:dyDescent="0.3"/>
    <row r="91" s="23" customFormat="1" x14ac:dyDescent="0.3"/>
    <row r="92" s="23" customFormat="1" x14ac:dyDescent="0.3"/>
    <row r="93" s="23" customFormat="1" x14ac:dyDescent="0.3"/>
    <row r="94" s="23" customFormat="1" x14ac:dyDescent="0.3"/>
    <row r="95" s="23" customFormat="1" x14ac:dyDescent="0.3"/>
    <row r="96" s="23" customFormat="1" x14ac:dyDescent="0.3"/>
    <row r="97" s="23" customFormat="1" x14ac:dyDescent="0.3"/>
    <row r="98" s="23" customFormat="1" x14ac:dyDescent="0.3"/>
    <row r="99" s="23" customFormat="1" x14ac:dyDescent="0.3"/>
    <row r="100" s="23" customFormat="1" x14ac:dyDescent="0.3"/>
    <row r="101" s="23" customFormat="1" x14ac:dyDescent="0.3"/>
    <row r="102" s="23" customFormat="1" x14ac:dyDescent="0.3"/>
    <row r="103" s="23" customFormat="1" x14ac:dyDescent="0.3"/>
    <row r="104" s="23" customFormat="1" x14ac:dyDescent="0.3"/>
    <row r="105" s="23" customFormat="1" x14ac:dyDescent="0.3"/>
    <row r="106" s="23" customFormat="1" x14ac:dyDescent="0.3"/>
    <row r="107" s="23" customFormat="1" x14ac:dyDescent="0.3"/>
    <row r="108" s="23" customFormat="1" x14ac:dyDescent="0.3"/>
    <row r="109" s="23" customFormat="1" x14ac:dyDescent="0.3"/>
    <row r="110" s="23" customFormat="1" x14ac:dyDescent="0.3"/>
    <row r="111" s="23" customFormat="1" x14ac:dyDescent="0.3"/>
    <row r="112" s="23" customFormat="1" x14ac:dyDescent="0.3"/>
    <row r="113" s="23" customFormat="1" x14ac:dyDescent="0.3"/>
    <row r="114" s="23" customFormat="1" x14ac:dyDescent="0.3"/>
    <row r="115" s="23" customFormat="1" x14ac:dyDescent="0.3"/>
    <row r="116" s="23" customFormat="1" x14ac:dyDescent="0.3"/>
    <row r="117" s="23" customFormat="1" x14ac:dyDescent="0.3"/>
    <row r="118" s="23" customFormat="1" x14ac:dyDescent="0.3"/>
    <row r="119" s="23" customFormat="1" x14ac:dyDescent="0.3"/>
    <row r="120" s="23" customFormat="1" x14ac:dyDescent="0.3"/>
    <row r="121" s="23" customFormat="1" x14ac:dyDescent="0.3"/>
    <row r="122" s="23" customFormat="1" x14ac:dyDescent="0.3"/>
    <row r="123" s="23" customFormat="1" x14ac:dyDescent="0.3"/>
    <row r="124" s="23" customFormat="1" x14ac:dyDescent="0.3"/>
    <row r="125" s="23" customFormat="1" x14ac:dyDescent="0.3"/>
    <row r="126" s="23" customFormat="1" x14ac:dyDescent="0.3"/>
    <row r="127" s="23" customFormat="1" x14ac:dyDescent="0.3"/>
    <row r="128" s="23" customFormat="1" x14ac:dyDescent="0.3"/>
    <row r="129" s="23" customFormat="1" x14ac:dyDescent="0.3"/>
    <row r="130" s="23" customFormat="1" x14ac:dyDescent="0.3"/>
    <row r="131" s="23" customFormat="1" x14ac:dyDescent="0.3"/>
    <row r="132" s="23" customFormat="1" x14ac:dyDescent="0.3"/>
    <row r="133" s="23" customFormat="1" x14ac:dyDescent="0.3"/>
    <row r="134" s="23" customFormat="1" x14ac:dyDescent="0.3"/>
    <row r="135" s="23" customFormat="1" x14ac:dyDescent="0.3"/>
    <row r="136" s="23" customFormat="1" x14ac:dyDescent="0.3"/>
    <row r="137" s="23" customFormat="1" x14ac:dyDescent="0.3"/>
    <row r="138" s="23" customFormat="1" x14ac:dyDescent="0.3"/>
    <row r="139" s="23" customFormat="1" x14ac:dyDescent="0.3"/>
    <row r="140" s="23" customFormat="1" x14ac:dyDescent="0.3"/>
    <row r="141" s="23" customFormat="1" x14ac:dyDescent="0.3"/>
    <row r="142" s="23" customFormat="1" x14ac:dyDescent="0.3"/>
    <row r="143" s="23" customFormat="1" x14ac:dyDescent="0.3"/>
    <row r="144" s="23" customFormat="1" x14ac:dyDescent="0.3"/>
    <row r="145" s="23" customFormat="1" x14ac:dyDescent="0.3"/>
    <row r="146" s="23" customFormat="1" x14ac:dyDescent="0.3"/>
    <row r="147" s="23" customFormat="1" x14ac:dyDescent="0.3"/>
    <row r="148" s="23" customFormat="1" x14ac:dyDescent="0.3"/>
    <row r="149" s="23" customFormat="1" x14ac:dyDescent="0.3"/>
    <row r="150" s="23" customFormat="1" x14ac:dyDescent="0.3"/>
    <row r="151" s="23" customFormat="1" x14ac:dyDescent="0.3"/>
    <row r="152" s="23" customFormat="1" x14ac:dyDescent="0.3"/>
    <row r="153" s="23" customFormat="1" x14ac:dyDescent="0.3"/>
    <row r="154" s="23" customFormat="1" x14ac:dyDescent="0.3"/>
    <row r="155" s="23" customFormat="1" x14ac:dyDescent="0.3"/>
    <row r="156" s="23" customFormat="1" x14ac:dyDescent="0.3"/>
    <row r="157" s="23" customFormat="1" x14ac:dyDescent="0.3"/>
    <row r="158" s="23" customFormat="1" x14ac:dyDescent="0.3"/>
    <row r="159" s="23" customFormat="1" x14ac:dyDescent="0.3"/>
    <row r="160" s="23" customFormat="1" x14ac:dyDescent="0.3"/>
    <row r="161" s="23" customFormat="1" x14ac:dyDescent="0.3"/>
    <row r="162" s="23" customFormat="1" x14ac:dyDescent="0.3"/>
    <row r="163" s="23" customFormat="1" x14ac:dyDescent="0.3"/>
    <row r="164" s="23" customFormat="1" x14ac:dyDescent="0.3"/>
    <row r="165" s="23" customFormat="1" x14ac:dyDescent="0.3"/>
    <row r="166" s="23" customFormat="1" x14ac:dyDescent="0.3"/>
    <row r="167" s="23" customFormat="1" x14ac:dyDescent="0.3"/>
    <row r="168" s="23" customFormat="1" x14ac:dyDescent="0.3"/>
    <row r="169" s="23" customFormat="1" x14ac:dyDescent="0.3"/>
    <row r="170" s="23" customFormat="1" x14ac:dyDescent="0.3"/>
    <row r="171" s="23" customFormat="1" x14ac:dyDescent="0.3"/>
    <row r="172" s="23" customFormat="1" x14ac:dyDescent="0.3"/>
    <row r="173" s="23" customFormat="1" x14ac:dyDescent="0.3"/>
    <row r="174" s="23" customFormat="1" x14ac:dyDescent="0.3"/>
    <row r="175" s="23" customFormat="1" x14ac:dyDescent="0.3"/>
    <row r="176" s="23" customFormat="1" x14ac:dyDescent="0.3"/>
    <row r="177" s="23" customFormat="1" x14ac:dyDescent="0.3"/>
    <row r="178" s="23" customFormat="1" x14ac:dyDescent="0.3"/>
    <row r="179" s="23" customFormat="1" x14ac:dyDescent="0.3"/>
    <row r="180" s="23" customFormat="1" x14ac:dyDescent="0.3"/>
    <row r="181" s="23" customFormat="1" x14ac:dyDescent="0.3"/>
    <row r="182" s="23" customFormat="1" x14ac:dyDescent="0.3"/>
    <row r="183" s="23" customFormat="1" x14ac:dyDescent="0.3"/>
    <row r="184" s="23" customFormat="1" x14ac:dyDescent="0.3"/>
    <row r="185" s="23" customFormat="1" x14ac:dyDescent="0.3"/>
    <row r="186" s="23" customFormat="1" x14ac:dyDescent="0.3"/>
    <row r="187" s="23" customFormat="1" x14ac:dyDescent="0.3"/>
    <row r="188" s="23" customFormat="1" x14ac:dyDescent="0.3"/>
    <row r="189" s="23" customFormat="1" x14ac:dyDescent="0.3"/>
    <row r="190" s="23" customFormat="1" x14ac:dyDescent="0.3"/>
    <row r="191" s="23" customFormat="1" x14ac:dyDescent="0.3"/>
    <row r="192" s="23" customFormat="1" x14ac:dyDescent="0.3"/>
    <row r="193" s="23" customFormat="1" x14ac:dyDescent="0.3"/>
    <row r="194" s="23" customFormat="1" x14ac:dyDescent="0.3"/>
    <row r="195" s="23" customFormat="1" x14ac:dyDescent="0.3"/>
    <row r="196" s="23" customFormat="1" x14ac:dyDescent="0.3"/>
    <row r="197" s="23" customFormat="1" x14ac:dyDescent="0.3"/>
    <row r="198" s="23" customFormat="1" x14ac:dyDescent="0.3"/>
    <row r="199" s="23" customFormat="1" x14ac:dyDescent="0.3"/>
    <row r="200" s="23" customFormat="1" x14ac:dyDescent="0.3"/>
    <row r="201" s="23" customFormat="1" x14ac:dyDescent="0.3"/>
    <row r="202" s="23" customFormat="1" x14ac:dyDescent="0.3"/>
    <row r="203" s="23" customFormat="1" x14ac:dyDescent="0.3"/>
    <row r="204" s="23" customFormat="1" x14ac:dyDescent="0.3"/>
    <row r="205" s="23" customFormat="1" x14ac:dyDescent="0.3"/>
    <row r="206" s="23" customFormat="1" x14ac:dyDescent="0.3"/>
    <row r="207" s="23" customFormat="1" x14ac:dyDescent="0.3"/>
    <row r="208" s="23" customFormat="1" x14ac:dyDescent="0.3"/>
    <row r="209" s="23" customFormat="1" x14ac:dyDescent="0.3"/>
    <row r="210" s="23" customFormat="1" x14ac:dyDescent="0.3"/>
    <row r="211" s="23" customFormat="1" x14ac:dyDescent="0.3"/>
    <row r="212" s="23" customFormat="1" x14ac:dyDescent="0.3"/>
    <row r="213" s="23" customFormat="1" x14ac:dyDescent="0.3"/>
    <row r="214" s="23" customFormat="1" x14ac:dyDescent="0.3"/>
    <row r="215" s="23" customFormat="1" x14ac:dyDescent="0.3"/>
    <row r="216" s="23" customFormat="1" x14ac:dyDescent="0.3"/>
    <row r="217" s="23" customFormat="1" x14ac:dyDescent="0.3"/>
    <row r="218" s="23" customFormat="1" x14ac:dyDescent="0.3"/>
    <row r="219" s="23" customFormat="1" x14ac:dyDescent="0.3"/>
    <row r="220" s="23" customFormat="1" x14ac:dyDescent="0.3"/>
    <row r="221" s="23" customFormat="1" x14ac:dyDescent="0.3"/>
    <row r="222" s="23" customFormat="1" x14ac:dyDescent="0.3"/>
    <row r="223" s="23" customFormat="1" x14ac:dyDescent="0.3"/>
    <row r="224" s="23" customFormat="1" x14ac:dyDescent="0.3"/>
    <row r="225" s="23" customFormat="1" x14ac:dyDescent="0.3"/>
    <row r="226" s="23" customFormat="1" x14ac:dyDescent="0.3"/>
    <row r="227" s="23" customFormat="1" x14ac:dyDescent="0.3"/>
    <row r="228" s="23" customFormat="1" x14ac:dyDescent="0.3"/>
    <row r="229" s="23" customFormat="1" x14ac:dyDescent="0.3"/>
    <row r="230" s="23" customFormat="1" x14ac:dyDescent="0.3"/>
    <row r="231" s="23" customFormat="1" x14ac:dyDescent="0.3"/>
    <row r="232" s="23" customFormat="1" x14ac:dyDescent="0.3"/>
    <row r="233" s="23" customFormat="1" x14ac:dyDescent="0.3"/>
    <row r="234" s="23" customFormat="1" x14ac:dyDescent="0.3"/>
    <row r="235" s="23" customFormat="1" x14ac:dyDescent="0.3"/>
    <row r="236" s="23" customFormat="1" x14ac:dyDescent="0.3"/>
    <row r="237" s="23" customFormat="1" x14ac:dyDescent="0.3"/>
    <row r="238" s="23" customFormat="1" x14ac:dyDescent="0.3"/>
    <row r="239" s="23" customFormat="1" x14ac:dyDescent="0.3"/>
    <row r="240" s="23" customFormat="1" x14ac:dyDescent="0.3"/>
    <row r="241" s="23" customFormat="1" x14ac:dyDescent="0.3"/>
    <row r="242" s="23" customFormat="1" x14ac:dyDescent="0.3"/>
    <row r="243" s="23" customFormat="1" x14ac:dyDescent="0.3"/>
    <row r="244" s="23" customFormat="1" x14ac:dyDescent="0.3"/>
    <row r="245" s="23" customFormat="1" x14ac:dyDescent="0.3"/>
    <row r="246" s="23" customFormat="1" x14ac:dyDescent="0.3"/>
    <row r="247" s="23" customFormat="1" x14ac:dyDescent="0.3"/>
    <row r="248" s="23" customFormat="1" x14ac:dyDescent="0.3"/>
    <row r="249" s="23" customFormat="1" x14ac:dyDescent="0.3"/>
    <row r="250" s="23" customFormat="1" x14ac:dyDescent="0.3"/>
    <row r="251" s="23" customFormat="1" x14ac:dyDescent="0.3"/>
    <row r="252" s="23" customFormat="1" x14ac:dyDescent="0.3"/>
    <row r="253" s="23" customFormat="1" x14ac:dyDescent="0.3"/>
    <row r="254" s="23" customFormat="1" x14ac:dyDescent="0.3"/>
    <row r="255" s="23" customFormat="1" x14ac:dyDescent="0.3"/>
    <row r="256" s="23" customFormat="1" x14ac:dyDescent="0.3"/>
    <row r="257" s="23" customFormat="1" x14ac:dyDescent="0.3"/>
    <row r="258" s="23" customFormat="1" x14ac:dyDescent="0.3"/>
    <row r="259" s="23" customFormat="1" x14ac:dyDescent="0.3"/>
    <row r="260" s="23" customFormat="1" x14ac:dyDescent="0.3"/>
    <row r="261" s="23" customFormat="1" x14ac:dyDescent="0.3"/>
    <row r="262" s="23" customFormat="1" x14ac:dyDescent="0.3"/>
    <row r="263" s="23" customFormat="1" x14ac:dyDescent="0.3"/>
    <row r="264" s="23" customFormat="1" x14ac:dyDescent="0.3"/>
    <row r="265" s="23" customFormat="1" x14ac:dyDescent="0.3"/>
    <row r="266" s="23" customFormat="1" x14ac:dyDescent="0.3"/>
    <row r="267" s="23" customFormat="1" x14ac:dyDescent="0.3"/>
    <row r="268" s="23" customFormat="1" x14ac:dyDescent="0.3"/>
    <row r="269" s="23" customFormat="1" x14ac:dyDescent="0.3"/>
    <row r="270" s="23" customFormat="1" x14ac:dyDescent="0.3"/>
    <row r="271" s="23" customFormat="1" x14ac:dyDescent="0.3"/>
    <row r="272" s="23" customFormat="1" x14ac:dyDescent="0.3"/>
    <row r="273" s="23" customFormat="1" x14ac:dyDescent="0.3"/>
    <row r="274" s="23" customFormat="1" x14ac:dyDescent="0.3"/>
    <row r="275" s="23" customFormat="1" x14ac:dyDescent="0.3"/>
    <row r="276" s="23" customFormat="1" x14ac:dyDescent="0.3"/>
    <row r="277" s="23" customFormat="1" x14ac:dyDescent="0.3"/>
    <row r="278" s="23" customFormat="1" x14ac:dyDescent="0.3"/>
    <row r="279" s="23" customFormat="1" x14ac:dyDescent="0.3"/>
    <row r="280" s="23" customFormat="1" x14ac:dyDescent="0.3"/>
    <row r="281" s="23" customFormat="1" x14ac:dyDescent="0.3"/>
    <row r="282" s="23" customFormat="1" x14ac:dyDescent="0.3"/>
    <row r="283" s="23" customFormat="1" x14ac:dyDescent="0.3"/>
    <row r="284" s="23" customFormat="1" x14ac:dyDescent="0.3"/>
    <row r="285" s="23" customFormat="1" x14ac:dyDescent="0.3"/>
    <row r="286" s="23" customFormat="1" x14ac:dyDescent="0.3"/>
    <row r="287" s="23" customFormat="1" x14ac:dyDescent="0.3"/>
    <row r="288" s="23" customFormat="1" x14ac:dyDescent="0.3"/>
    <row r="289" s="23" customFormat="1" x14ac:dyDescent="0.3"/>
    <row r="290" s="23" customFormat="1" x14ac:dyDescent="0.3"/>
    <row r="291" s="23" customFormat="1" x14ac:dyDescent="0.3"/>
    <row r="292" s="23" customFormat="1" x14ac:dyDescent="0.3"/>
    <row r="293" s="23" customFormat="1" x14ac:dyDescent="0.3"/>
    <row r="294" s="23" customFormat="1" x14ac:dyDescent="0.3"/>
    <row r="295" s="23" customFormat="1" x14ac:dyDescent="0.3"/>
    <row r="296" s="23" customFormat="1" x14ac:dyDescent="0.3"/>
    <row r="297" s="23" customFormat="1" x14ac:dyDescent="0.3"/>
    <row r="298" s="23" customFormat="1" x14ac:dyDescent="0.3"/>
    <row r="299" s="23" customFormat="1" x14ac:dyDescent="0.3"/>
    <row r="300" s="23" customFormat="1" x14ac:dyDescent="0.3"/>
    <row r="301" s="23" customFormat="1" x14ac:dyDescent="0.3"/>
    <row r="302" s="23" customFormat="1" x14ac:dyDescent="0.3"/>
    <row r="303" s="23" customFormat="1" x14ac:dyDescent="0.3"/>
    <row r="304" s="23" customFormat="1" x14ac:dyDescent="0.3"/>
    <row r="305" s="23" customFormat="1" x14ac:dyDescent="0.3"/>
    <row r="306" s="23" customFormat="1" x14ac:dyDescent="0.3"/>
    <row r="307" s="23" customFormat="1" x14ac:dyDescent="0.3"/>
    <row r="308" s="23" customFormat="1" x14ac:dyDescent="0.3"/>
    <row r="309" s="23" customFormat="1" x14ac:dyDescent="0.3"/>
    <row r="310" s="23" customFormat="1" x14ac:dyDescent="0.3"/>
    <row r="311" s="23" customFormat="1" x14ac:dyDescent="0.3"/>
    <row r="312" s="23" customFormat="1" x14ac:dyDescent="0.3"/>
    <row r="313" s="23" customFormat="1" x14ac:dyDescent="0.3"/>
    <row r="314" s="23" customFormat="1" x14ac:dyDescent="0.3"/>
    <row r="315" s="23" customFormat="1" x14ac:dyDescent="0.3"/>
    <row r="316" s="23" customFormat="1" x14ac:dyDescent="0.3"/>
    <row r="317" s="23" customFormat="1" x14ac:dyDescent="0.3"/>
    <row r="318" s="23" customFormat="1" x14ac:dyDescent="0.3"/>
    <row r="319" s="23" customFormat="1" x14ac:dyDescent="0.3"/>
    <row r="320" s="23" customFormat="1" x14ac:dyDescent="0.3"/>
    <row r="321" s="23" customFormat="1" x14ac:dyDescent="0.3"/>
    <row r="322" s="23" customFormat="1" x14ac:dyDescent="0.3"/>
    <row r="323" s="23" customFormat="1" x14ac:dyDescent="0.3"/>
    <row r="324" s="23" customFormat="1" x14ac:dyDescent="0.3"/>
    <row r="325" s="23" customFormat="1" x14ac:dyDescent="0.3"/>
    <row r="326" s="23" customFormat="1" x14ac:dyDescent="0.3"/>
    <row r="327" s="23" customFormat="1" x14ac:dyDescent="0.3"/>
    <row r="328" s="23" customFormat="1" x14ac:dyDescent="0.3"/>
    <row r="329" s="23" customFormat="1" x14ac:dyDescent="0.3"/>
    <row r="330" s="23" customFormat="1" x14ac:dyDescent="0.3"/>
    <row r="331" s="23" customFormat="1" x14ac:dyDescent="0.3"/>
    <row r="332" s="23" customFormat="1" x14ac:dyDescent="0.3"/>
    <row r="333" s="23" customFormat="1" x14ac:dyDescent="0.3"/>
    <row r="334" s="23" customFormat="1" x14ac:dyDescent="0.3"/>
    <row r="335" s="23" customFormat="1" x14ac:dyDescent="0.3"/>
    <row r="336" s="23" customFormat="1" x14ac:dyDescent="0.3"/>
    <row r="337" s="23" customFormat="1" x14ac:dyDescent="0.3"/>
    <row r="338" s="23" customFormat="1" x14ac:dyDescent="0.3"/>
    <row r="339" s="23" customFormat="1" x14ac:dyDescent="0.3"/>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4C58B-FDB2-4F48-A036-AE65F5A4228E}">
  <sheetPr>
    <tabColor theme="0"/>
  </sheetPr>
  <dimension ref="A1:BR203"/>
  <sheetViews>
    <sheetView tabSelected="1" topLeftCell="B1" zoomScale="60" zoomScaleNormal="60" workbookViewId="0">
      <pane xSplit="4" ySplit="2" topLeftCell="F178" activePane="bottomRight" state="frozen"/>
      <selection activeCell="B1" sqref="B1"/>
      <selection pane="topRight" activeCell="G1" sqref="G1"/>
      <selection pane="bottomLeft" activeCell="B3" sqref="B3"/>
      <selection pane="bottomRight" activeCell="G191" sqref="G191"/>
    </sheetView>
  </sheetViews>
  <sheetFormatPr baseColWidth="10" defaultColWidth="27.109375" defaultRowHeight="15.6" outlineLevelCol="1" x14ac:dyDescent="0.3"/>
  <cols>
    <col min="1" max="1" width="0" style="242" hidden="1" customWidth="1"/>
    <col min="2" max="4" width="27.109375" style="8" outlineLevel="1"/>
    <col min="5" max="6" width="30.44140625" style="243" customWidth="1"/>
    <col min="7" max="7" width="45.109375" style="9" customWidth="1"/>
    <col min="8" max="8" width="27.109375" style="9"/>
    <col min="9" max="9" width="27.109375" style="244" outlineLevel="1"/>
    <col min="10" max="10" width="50" style="10" customWidth="1"/>
    <col min="11" max="12" width="10.6640625" style="9" customWidth="1"/>
    <col min="13" max="25" width="10.6640625" style="8" customWidth="1"/>
    <col min="26" max="26" width="27.109375" style="66"/>
    <col min="27" max="27" width="27.109375" style="238"/>
    <col min="28" max="28" width="27.109375" style="66"/>
    <col min="29" max="29" width="39.33203125" style="22" customWidth="1"/>
    <col min="30" max="44" width="27.109375" style="22"/>
    <col min="45" max="16384" width="27.109375" style="7"/>
  </cols>
  <sheetData>
    <row r="1" spans="1:44" s="14" customFormat="1" ht="36" customHeight="1" x14ac:dyDescent="0.3">
      <c r="A1" s="55" t="s">
        <v>0</v>
      </c>
      <c r="B1" s="338" t="s">
        <v>1</v>
      </c>
      <c r="C1" s="338"/>
      <c r="D1" s="55" t="s">
        <v>61</v>
      </c>
      <c r="E1" s="415"/>
      <c r="F1" s="415"/>
      <c r="G1" s="415"/>
      <c r="H1" s="415"/>
      <c r="I1" s="415"/>
      <c r="J1" s="415"/>
      <c r="K1" s="415"/>
      <c r="L1" s="415"/>
      <c r="M1" s="415"/>
      <c r="N1" s="415"/>
      <c r="O1" s="415"/>
      <c r="P1" s="415"/>
      <c r="Q1" s="415"/>
      <c r="R1" s="415"/>
      <c r="S1" s="415"/>
      <c r="T1" s="415"/>
      <c r="U1" s="415"/>
      <c r="V1" s="415"/>
      <c r="W1" s="415"/>
      <c r="X1" s="415"/>
      <c r="Y1" s="415"/>
      <c r="Z1" s="415"/>
      <c r="AA1" s="415"/>
      <c r="AB1" s="415"/>
      <c r="AC1" s="532" t="s">
        <v>620</v>
      </c>
      <c r="AD1" s="68"/>
      <c r="AE1" s="68"/>
      <c r="AF1" s="68"/>
      <c r="AG1" s="68"/>
      <c r="AH1" s="68"/>
      <c r="AI1" s="68"/>
      <c r="AJ1" s="68"/>
      <c r="AK1" s="68"/>
      <c r="AL1" s="68"/>
      <c r="AM1" s="68"/>
      <c r="AN1" s="68"/>
      <c r="AO1" s="68"/>
      <c r="AP1" s="68"/>
      <c r="AQ1" s="68"/>
      <c r="AR1" s="68"/>
    </row>
    <row r="2" spans="1:44" ht="55.8" customHeight="1" x14ac:dyDescent="0.2">
      <c r="A2" s="221" t="s">
        <v>3</v>
      </c>
      <c r="B2" s="222" t="s">
        <v>4</v>
      </c>
      <c r="C2" s="222" t="s">
        <v>112</v>
      </c>
      <c r="D2" s="223" t="s">
        <v>6</v>
      </c>
      <c r="E2" s="256" t="s">
        <v>613</v>
      </c>
      <c r="F2" s="28" t="s">
        <v>114</v>
      </c>
      <c r="G2" s="245" t="s">
        <v>8</v>
      </c>
      <c r="H2" s="245" t="s">
        <v>9</v>
      </c>
      <c r="I2" s="224" t="s">
        <v>10</v>
      </c>
      <c r="J2" s="245" t="s">
        <v>11</v>
      </c>
      <c r="K2" s="503" t="s">
        <v>12</v>
      </c>
      <c r="L2" s="503"/>
      <c r="M2" s="225">
        <v>45352</v>
      </c>
      <c r="N2" s="225">
        <v>45444</v>
      </c>
      <c r="O2" s="225">
        <v>45536</v>
      </c>
      <c r="P2" s="225">
        <v>45627</v>
      </c>
      <c r="Q2" s="139" t="s">
        <v>13</v>
      </c>
      <c r="R2" s="139" t="s">
        <v>14</v>
      </c>
      <c r="S2" s="139" t="s">
        <v>15</v>
      </c>
      <c r="T2" s="139" t="s">
        <v>16</v>
      </c>
      <c r="U2" s="139" t="s">
        <v>17</v>
      </c>
      <c r="V2" s="139" t="s">
        <v>18</v>
      </c>
      <c r="W2" s="139" t="s">
        <v>19</v>
      </c>
      <c r="X2" s="139" t="s">
        <v>20</v>
      </c>
      <c r="Y2" s="139" t="s">
        <v>21</v>
      </c>
      <c r="Z2" s="95" t="s">
        <v>63</v>
      </c>
      <c r="AA2" s="105" t="s">
        <v>23</v>
      </c>
      <c r="AB2" s="95" t="s">
        <v>24</v>
      </c>
      <c r="AC2" s="532"/>
    </row>
    <row r="3" spans="1:44" ht="49.95" customHeight="1" x14ac:dyDescent="0.2">
      <c r="A3" s="504" t="s">
        <v>471</v>
      </c>
      <c r="B3" s="505" t="s">
        <v>472</v>
      </c>
      <c r="C3" s="508" t="s">
        <v>473</v>
      </c>
      <c r="D3" s="509" t="s">
        <v>474</v>
      </c>
      <c r="E3" s="832" t="s">
        <v>696</v>
      </c>
      <c r="F3" s="833">
        <v>109</v>
      </c>
      <c r="G3" s="681" t="s">
        <v>475</v>
      </c>
      <c r="H3" s="642" t="s">
        <v>476</v>
      </c>
      <c r="I3" s="834">
        <f>+X3</f>
        <v>0</v>
      </c>
      <c r="J3" s="642" t="s">
        <v>477</v>
      </c>
      <c r="K3" s="246">
        <v>0.2</v>
      </c>
      <c r="L3" s="247" t="s">
        <v>30</v>
      </c>
      <c r="M3" s="248">
        <v>0.1</v>
      </c>
      <c r="N3" s="248">
        <v>0.4</v>
      </c>
      <c r="O3" s="226">
        <v>0.7</v>
      </c>
      <c r="P3" s="227">
        <v>0.1</v>
      </c>
      <c r="Q3" s="6">
        <f>+SUM(M3:M3)*K3</f>
        <v>2.0000000000000004E-2</v>
      </c>
      <c r="R3" s="6">
        <f>+SUM(N3:N3)*K3</f>
        <v>8.0000000000000016E-2</v>
      </c>
      <c r="S3" s="6">
        <f>+SUM(O3:O3)*K3</f>
        <v>0.13999999999999999</v>
      </c>
      <c r="T3" s="6">
        <f>+SUM(P3:P3)*K3</f>
        <v>2.0000000000000004E-2</v>
      </c>
      <c r="U3" s="140">
        <f>+MAX(Q3:T3)</f>
        <v>0.13999999999999999</v>
      </c>
      <c r="V3" s="421">
        <f>+Q4+Q6+Q8+Q10</f>
        <v>0</v>
      </c>
      <c r="W3" s="421">
        <f>+R4+R6+R8+R10</f>
        <v>0</v>
      </c>
      <c r="X3" s="421">
        <f>+S4+S6+S8+S10</f>
        <v>0</v>
      </c>
      <c r="Y3" s="421">
        <f>+T4+T6+T8+T10</f>
        <v>0</v>
      </c>
      <c r="Z3" s="510" t="s">
        <v>330</v>
      </c>
      <c r="AA3" s="393" t="s">
        <v>478</v>
      </c>
      <c r="AB3" s="510" t="s">
        <v>611</v>
      </c>
    </row>
    <row r="4" spans="1:44" ht="49.95" customHeight="1" x14ac:dyDescent="0.2">
      <c r="A4" s="504"/>
      <c r="B4" s="506"/>
      <c r="C4" s="508"/>
      <c r="D4" s="509"/>
      <c r="E4" s="832"/>
      <c r="F4" s="835"/>
      <c r="G4" s="681"/>
      <c r="H4" s="642"/>
      <c r="I4" s="834"/>
      <c r="J4" s="642"/>
      <c r="K4" s="249">
        <v>0.2</v>
      </c>
      <c r="L4" s="250" t="s">
        <v>34</v>
      </c>
      <c r="M4" s="251">
        <v>0</v>
      </c>
      <c r="N4" s="251">
        <v>0</v>
      </c>
      <c r="O4" s="228">
        <v>0</v>
      </c>
      <c r="P4" s="228">
        <v>0</v>
      </c>
      <c r="Q4" s="156">
        <f>+SUM(M4:M4)*K4</f>
        <v>0</v>
      </c>
      <c r="R4" s="156">
        <f t="shared" ref="R4:R71" si="0">+SUM(N4:N4)*K4</f>
        <v>0</v>
      </c>
      <c r="S4" s="156">
        <f>+SUM(O4:O4)*K4</f>
        <v>0</v>
      </c>
      <c r="T4" s="156">
        <f t="shared" ref="T4:T71" si="1">+SUM(P4:P4)*K4</f>
        <v>0</v>
      </c>
      <c r="U4" s="157">
        <f t="shared" ref="U4:U71" si="2">+MAX(Q4:T4)</f>
        <v>0</v>
      </c>
      <c r="V4" s="421"/>
      <c r="W4" s="421"/>
      <c r="X4" s="421"/>
      <c r="Y4" s="421"/>
      <c r="Z4" s="511"/>
      <c r="AA4" s="394"/>
      <c r="AB4" s="511"/>
    </row>
    <row r="5" spans="1:44" ht="49.95" customHeight="1" x14ac:dyDescent="0.2">
      <c r="A5" s="504"/>
      <c r="B5" s="506"/>
      <c r="C5" s="508"/>
      <c r="D5" s="509"/>
      <c r="E5" s="832"/>
      <c r="F5" s="835"/>
      <c r="G5" s="681"/>
      <c r="H5" s="642" t="s">
        <v>479</v>
      </c>
      <c r="I5" s="834"/>
      <c r="J5" s="642" t="s">
        <v>480</v>
      </c>
      <c r="K5" s="246">
        <v>0.4</v>
      </c>
      <c r="L5" s="247" t="s">
        <v>30</v>
      </c>
      <c r="M5" s="248">
        <v>0.1</v>
      </c>
      <c r="N5" s="248">
        <v>0.4</v>
      </c>
      <c r="O5" s="226">
        <v>0.7</v>
      </c>
      <c r="P5" s="227">
        <v>0.1</v>
      </c>
      <c r="Q5" s="6">
        <f t="shared" ref="Q5:Q72" si="3">+SUM(M5:M5)*K5</f>
        <v>4.0000000000000008E-2</v>
      </c>
      <c r="R5" s="6">
        <f t="shared" si="0"/>
        <v>0.16000000000000003</v>
      </c>
      <c r="S5" s="6">
        <f>+SUM(O5:O5)*K5</f>
        <v>0.27999999999999997</v>
      </c>
      <c r="T5" s="6">
        <f t="shared" si="1"/>
        <v>4.0000000000000008E-2</v>
      </c>
      <c r="U5" s="140">
        <f t="shared" si="2"/>
        <v>0.27999999999999997</v>
      </c>
      <c r="V5" s="421"/>
      <c r="W5" s="421"/>
      <c r="X5" s="421"/>
      <c r="Y5" s="421"/>
      <c r="Z5" s="511"/>
      <c r="AA5" s="394"/>
      <c r="AB5" s="511"/>
    </row>
    <row r="6" spans="1:44" ht="49.95" customHeight="1" x14ac:dyDescent="0.2">
      <c r="A6" s="504"/>
      <c r="B6" s="506"/>
      <c r="C6" s="508"/>
      <c r="D6" s="509"/>
      <c r="E6" s="832"/>
      <c r="F6" s="835"/>
      <c r="G6" s="681"/>
      <c r="H6" s="642"/>
      <c r="I6" s="834"/>
      <c r="J6" s="642"/>
      <c r="K6" s="249">
        <v>0.4</v>
      </c>
      <c r="L6" s="250" t="s">
        <v>34</v>
      </c>
      <c r="M6" s="251">
        <v>0</v>
      </c>
      <c r="N6" s="251">
        <v>0</v>
      </c>
      <c r="O6" s="228">
        <v>0</v>
      </c>
      <c r="P6" s="228">
        <v>0</v>
      </c>
      <c r="Q6" s="156">
        <f t="shared" si="3"/>
        <v>0</v>
      </c>
      <c r="R6" s="156">
        <f>+SUM(N6:N6)*K6</f>
        <v>0</v>
      </c>
      <c r="S6" s="156">
        <f>+SUM(O6:O6)*K6</f>
        <v>0</v>
      </c>
      <c r="T6" s="156">
        <f t="shared" si="1"/>
        <v>0</v>
      </c>
      <c r="U6" s="157">
        <f t="shared" si="2"/>
        <v>0</v>
      </c>
      <c r="V6" s="421"/>
      <c r="W6" s="421"/>
      <c r="X6" s="421"/>
      <c r="Y6" s="421"/>
      <c r="Z6" s="511"/>
      <c r="AA6" s="394"/>
      <c r="AB6" s="511"/>
    </row>
    <row r="7" spans="1:44" ht="49.95" customHeight="1" x14ac:dyDescent="0.2">
      <c r="A7" s="504"/>
      <c r="B7" s="506"/>
      <c r="C7" s="508"/>
      <c r="D7" s="509"/>
      <c r="E7" s="832"/>
      <c r="F7" s="835"/>
      <c r="G7" s="681"/>
      <c r="H7" s="642" t="s">
        <v>481</v>
      </c>
      <c r="I7" s="834"/>
      <c r="J7" s="648" t="s">
        <v>482</v>
      </c>
      <c r="K7" s="246">
        <v>0.2</v>
      </c>
      <c r="L7" s="247" t="s">
        <v>30</v>
      </c>
      <c r="M7" s="248">
        <v>0.1</v>
      </c>
      <c r="N7" s="248">
        <v>0.4</v>
      </c>
      <c r="O7" s="226">
        <v>0.7</v>
      </c>
      <c r="P7" s="227">
        <v>0.1</v>
      </c>
      <c r="Q7" s="6">
        <f t="shared" si="3"/>
        <v>2.0000000000000004E-2</v>
      </c>
      <c r="R7" s="6">
        <f t="shared" si="0"/>
        <v>8.0000000000000016E-2</v>
      </c>
      <c r="S7" s="6">
        <f t="shared" ref="S7:S71" si="4">+SUM(O7:O7)*K7</f>
        <v>0.13999999999999999</v>
      </c>
      <c r="T7" s="6">
        <f t="shared" si="1"/>
        <v>2.0000000000000004E-2</v>
      </c>
      <c r="U7" s="140">
        <f t="shared" si="2"/>
        <v>0.13999999999999999</v>
      </c>
      <c r="V7" s="421"/>
      <c r="W7" s="421"/>
      <c r="X7" s="421"/>
      <c r="Y7" s="421"/>
      <c r="Z7" s="511"/>
      <c r="AA7" s="394"/>
      <c r="AB7" s="511"/>
    </row>
    <row r="8" spans="1:44" ht="49.95" customHeight="1" x14ac:dyDescent="0.2">
      <c r="A8" s="504"/>
      <c r="B8" s="506"/>
      <c r="C8" s="508"/>
      <c r="D8" s="509"/>
      <c r="E8" s="832"/>
      <c r="F8" s="835"/>
      <c r="G8" s="681"/>
      <c r="H8" s="642"/>
      <c r="I8" s="834"/>
      <c r="J8" s="648"/>
      <c r="K8" s="249">
        <v>0.2</v>
      </c>
      <c r="L8" s="250" t="s">
        <v>34</v>
      </c>
      <c r="M8" s="251">
        <v>0</v>
      </c>
      <c r="N8" s="251">
        <v>0</v>
      </c>
      <c r="O8" s="228">
        <v>0</v>
      </c>
      <c r="P8" s="228">
        <v>0</v>
      </c>
      <c r="Q8" s="156">
        <f t="shared" si="3"/>
        <v>0</v>
      </c>
      <c r="R8" s="156">
        <f t="shared" si="0"/>
        <v>0</v>
      </c>
      <c r="S8" s="156">
        <f>+SUM(O8:O8)*K8</f>
        <v>0</v>
      </c>
      <c r="T8" s="156">
        <f t="shared" si="1"/>
        <v>0</v>
      </c>
      <c r="U8" s="157">
        <f t="shared" si="2"/>
        <v>0</v>
      </c>
      <c r="V8" s="421"/>
      <c r="W8" s="421"/>
      <c r="X8" s="421"/>
      <c r="Y8" s="421"/>
      <c r="Z8" s="511"/>
      <c r="AA8" s="394"/>
      <c r="AB8" s="511"/>
    </row>
    <row r="9" spans="1:44" ht="49.95" customHeight="1" x14ac:dyDescent="0.2">
      <c r="A9" s="504"/>
      <c r="B9" s="506"/>
      <c r="C9" s="508"/>
      <c r="D9" s="509"/>
      <c r="E9" s="832"/>
      <c r="F9" s="835"/>
      <c r="G9" s="681"/>
      <c r="H9" s="836" t="s">
        <v>483</v>
      </c>
      <c r="I9" s="834"/>
      <c r="J9" s="642" t="s">
        <v>484</v>
      </c>
      <c r="K9" s="246">
        <v>0.2</v>
      </c>
      <c r="L9" s="247" t="s">
        <v>30</v>
      </c>
      <c r="M9" s="248">
        <v>0.1</v>
      </c>
      <c r="N9" s="248">
        <v>0.4</v>
      </c>
      <c r="O9" s="226">
        <v>0.7</v>
      </c>
      <c r="P9" s="227">
        <v>0.1</v>
      </c>
      <c r="Q9" s="6">
        <f t="shared" si="3"/>
        <v>2.0000000000000004E-2</v>
      </c>
      <c r="R9" s="6">
        <f t="shared" si="0"/>
        <v>8.0000000000000016E-2</v>
      </c>
      <c r="S9" s="6">
        <f t="shared" si="4"/>
        <v>0.13999999999999999</v>
      </c>
      <c r="T9" s="6">
        <f t="shared" si="1"/>
        <v>2.0000000000000004E-2</v>
      </c>
      <c r="U9" s="140">
        <f t="shared" si="2"/>
        <v>0.13999999999999999</v>
      </c>
      <c r="V9" s="421"/>
      <c r="W9" s="421"/>
      <c r="X9" s="421"/>
      <c r="Y9" s="421"/>
      <c r="Z9" s="511"/>
      <c r="AA9" s="394"/>
      <c r="AB9" s="511"/>
    </row>
    <row r="10" spans="1:44" ht="49.95" customHeight="1" x14ac:dyDescent="0.2">
      <c r="A10" s="504"/>
      <c r="B10" s="506"/>
      <c r="C10" s="508"/>
      <c r="D10" s="509"/>
      <c r="E10" s="837"/>
      <c r="F10" s="838"/>
      <c r="G10" s="681"/>
      <c r="H10" s="836"/>
      <c r="I10" s="834"/>
      <c r="J10" s="642"/>
      <c r="K10" s="249">
        <v>0.2</v>
      </c>
      <c r="L10" s="250" t="s">
        <v>34</v>
      </c>
      <c r="M10" s="251">
        <v>0</v>
      </c>
      <c r="N10" s="251">
        <v>0</v>
      </c>
      <c r="O10" s="228">
        <v>0</v>
      </c>
      <c r="P10" s="228">
        <v>0</v>
      </c>
      <c r="Q10" s="156">
        <f t="shared" si="3"/>
        <v>0</v>
      </c>
      <c r="R10" s="156">
        <f t="shared" si="0"/>
        <v>0</v>
      </c>
      <c r="S10" s="156">
        <f t="shared" si="4"/>
        <v>0</v>
      </c>
      <c r="T10" s="156">
        <f t="shared" si="1"/>
        <v>0</v>
      </c>
      <c r="U10" s="157">
        <f t="shared" si="2"/>
        <v>0</v>
      </c>
      <c r="V10" s="421"/>
      <c r="W10" s="421"/>
      <c r="X10" s="421"/>
      <c r="Y10" s="421"/>
      <c r="Z10" s="511"/>
      <c r="AA10" s="394"/>
      <c r="AB10" s="511"/>
    </row>
    <row r="11" spans="1:44" ht="49.95" customHeight="1" x14ac:dyDescent="0.2">
      <c r="A11" s="504" t="s">
        <v>485</v>
      </c>
      <c r="B11" s="506"/>
      <c r="C11" s="508" t="s">
        <v>486</v>
      </c>
      <c r="D11" s="509"/>
      <c r="E11" s="839" t="s">
        <v>487</v>
      </c>
      <c r="F11" s="840">
        <v>110</v>
      </c>
      <c r="G11" s="646" t="s">
        <v>488</v>
      </c>
      <c r="H11" s="836" t="s">
        <v>489</v>
      </c>
      <c r="I11" s="834">
        <f>+X11</f>
        <v>0</v>
      </c>
      <c r="J11" s="642" t="s">
        <v>490</v>
      </c>
      <c r="K11" s="252">
        <v>0.7</v>
      </c>
      <c r="L11" s="247" t="s">
        <v>30</v>
      </c>
      <c r="M11" s="248">
        <v>0.05</v>
      </c>
      <c r="N11" s="248">
        <v>0.25</v>
      </c>
      <c r="O11" s="226">
        <v>0.5</v>
      </c>
      <c r="P11" s="227">
        <v>1</v>
      </c>
      <c r="Q11" s="6">
        <f t="shared" si="3"/>
        <v>3.4999999999999996E-2</v>
      </c>
      <c r="R11" s="6">
        <f t="shared" si="0"/>
        <v>0.17499999999999999</v>
      </c>
      <c r="S11" s="6">
        <f t="shared" si="4"/>
        <v>0.35</v>
      </c>
      <c r="T11" s="6">
        <f t="shared" si="1"/>
        <v>0.7</v>
      </c>
      <c r="U11" s="140">
        <f t="shared" si="2"/>
        <v>0.7</v>
      </c>
      <c r="V11" s="421">
        <f>+Q12+Q14+Q16</f>
        <v>0</v>
      </c>
      <c r="W11" s="421">
        <f>+R12+R14+R16</f>
        <v>0</v>
      </c>
      <c r="X11" s="421">
        <f>+S12+S14+S16</f>
        <v>0</v>
      </c>
      <c r="Y11" s="421">
        <f>+T12+T14+T16</f>
        <v>0</v>
      </c>
      <c r="Z11" s="511"/>
      <c r="AA11" s="394"/>
      <c r="AB11" s="511"/>
    </row>
    <row r="12" spans="1:44" ht="64.5" customHeight="1" x14ac:dyDescent="0.2">
      <c r="A12" s="504"/>
      <c r="B12" s="506"/>
      <c r="C12" s="508"/>
      <c r="D12" s="509"/>
      <c r="E12" s="841"/>
      <c r="F12" s="835"/>
      <c r="G12" s="646"/>
      <c r="H12" s="836"/>
      <c r="I12" s="842"/>
      <c r="J12" s="642"/>
      <c r="K12" s="249">
        <v>0.7</v>
      </c>
      <c r="L12" s="250" t="s">
        <v>34</v>
      </c>
      <c r="M12" s="251">
        <v>0</v>
      </c>
      <c r="N12" s="251">
        <v>0</v>
      </c>
      <c r="O12" s="228">
        <v>0</v>
      </c>
      <c r="P12" s="228">
        <v>0</v>
      </c>
      <c r="Q12" s="156">
        <f t="shared" si="3"/>
        <v>0</v>
      </c>
      <c r="R12" s="156">
        <f>+SUM(N12:N12)*K12</f>
        <v>0</v>
      </c>
      <c r="S12" s="156">
        <f t="shared" si="4"/>
        <v>0</v>
      </c>
      <c r="T12" s="156">
        <f t="shared" si="1"/>
        <v>0</v>
      </c>
      <c r="U12" s="157">
        <f t="shared" si="2"/>
        <v>0</v>
      </c>
      <c r="V12" s="421"/>
      <c r="W12" s="421"/>
      <c r="X12" s="421"/>
      <c r="Y12" s="421"/>
      <c r="Z12" s="511"/>
      <c r="AA12" s="394"/>
      <c r="AB12" s="511"/>
    </row>
    <row r="13" spans="1:44" ht="49.95" customHeight="1" x14ac:dyDescent="0.2">
      <c r="A13" s="504"/>
      <c r="B13" s="506"/>
      <c r="C13" s="508"/>
      <c r="D13" s="509"/>
      <c r="E13" s="841"/>
      <c r="F13" s="835"/>
      <c r="G13" s="646"/>
      <c r="H13" s="836" t="s">
        <v>489</v>
      </c>
      <c r="I13" s="842"/>
      <c r="J13" s="642" t="s">
        <v>491</v>
      </c>
      <c r="K13" s="252">
        <v>0.2</v>
      </c>
      <c r="L13" s="247" t="s">
        <v>30</v>
      </c>
      <c r="M13" s="248">
        <v>0.05</v>
      </c>
      <c r="N13" s="248">
        <v>0.25</v>
      </c>
      <c r="O13" s="226">
        <v>0.5</v>
      </c>
      <c r="P13" s="227">
        <v>1</v>
      </c>
      <c r="Q13" s="6">
        <f t="shared" si="3"/>
        <v>1.0000000000000002E-2</v>
      </c>
      <c r="R13" s="6">
        <f t="shared" si="0"/>
        <v>0.05</v>
      </c>
      <c r="S13" s="6">
        <f t="shared" si="4"/>
        <v>0.1</v>
      </c>
      <c r="T13" s="6">
        <f t="shared" si="1"/>
        <v>0.2</v>
      </c>
      <c r="U13" s="140">
        <f t="shared" si="2"/>
        <v>0.2</v>
      </c>
      <c r="V13" s="421"/>
      <c r="W13" s="421"/>
      <c r="X13" s="421"/>
      <c r="Y13" s="421"/>
      <c r="Z13" s="511"/>
      <c r="AA13" s="394"/>
      <c r="AB13" s="511"/>
    </row>
    <row r="14" spans="1:44" ht="49.95" customHeight="1" x14ac:dyDescent="0.2">
      <c r="A14" s="504"/>
      <c r="B14" s="506"/>
      <c r="C14" s="508"/>
      <c r="D14" s="509"/>
      <c r="E14" s="841"/>
      <c r="F14" s="835"/>
      <c r="G14" s="646"/>
      <c r="H14" s="836"/>
      <c r="I14" s="842"/>
      <c r="J14" s="642"/>
      <c r="K14" s="249">
        <v>0.2</v>
      </c>
      <c r="L14" s="250" t="s">
        <v>34</v>
      </c>
      <c r="M14" s="251">
        <v>0</v>
      </c>
      <c r="N14" s="251">
        <v>0</v>
      </c>
      <c r="O14" s="228">
        <v>0</v>
      </c>
      <c r="P14" s="228">
        <v>0</v>
      </c>
      <c r="Q14" s="156">
        <f t="shared" si="3"/>
        <v>0</v>
      </c>
      <c r="R14" s="156">
        <f t="shared" si="0"/>
        <v>0</v>
      </c>
      <c r="S14" s="156">
        <f t="shared" si="4"/>
        <v>0</v>
      </c>
      <c r="T14" s="156">
        <f t="shared" si="1"/>
        <v>0</v>
      </c>
      <c r="U14" s="157">
        <f t="shared" si="2"/>
        <v>0</v>
      </c>
      <c r="V14" s="421"/>
      <c r="W14" s="421"/>
      <c r="X14" s="421"/>
      <c r="Y14" s="421"/>
      <c r="Z14" s="511"/>
      <c r="AA14" s="394"/>
      <c r="AB14" s="511"/>
    </row>
    <row r="15" spans="1:44" ht="49.95" customHeight="1" x14ac:dyDescent="0.2">
      <c r="A15" s="504"/>
      <c r="B15" s="506"/>
      <c r="C15" s="508"/>
      <c r="D15" s="509"/>
      <c r="E15" s="841"/>
      <c r="F15" s="835"/>
      <c r="G15" s="646"/>
      <c r="H15" s="836" t="s">
        <v>492</v>
      </c>
      <c r="I15" s="842"/>
      <c r="J15" s="642" t="s">
        <v>493</v>
      </c>
      <c r="K15" s="252">
        <v>0.1</v>
      </c>
      <c r="L15" s="247" t="s">
        <v>30</v>
      </c>
      <c r="M15" s="248">
        <v>0</v>
      </c>
      <c r="N15" s="248">
        <v>0</v>
      </c>
      <c r="O15" s="226">
        <v>0</v>
      </c>
      <c r="P15" s="227">
        <v>1</v>
      </c>
      <c r="Q15" s="6">
        <f t="shared" si="3"/>
        <v>0</v>
      </c>
      <c r="R15" s="6">
        <f t="shared" si="0"/>
        <v>0</v>
      </c>
      <c r="S15" s="6">
        <f t="shared" si="4"/>
        <v>0</v>
      </c>
      <c r="T15" s="6">
        <f t="shared" si="1"/>
        <v>0.1</v>
      </c>
      <c r="U15" s="140">
        <f t="shared" si="2"/>
        <v>0.1</v>
      </c>
      <c r="V15" s="421"/>
      <c r="W15" s="421"/>
      <c r="X15" s="421"/>
      <c r="Y15" s="421"/>
      <c r="Z15" s="511"/>
      <c r="AA15" s="394"/>
      <c r="AB15" s="511"/>
    </row>
    <row r="16" spans="1:44" ht="49.95" customHeight="1" x14ac:dyDescent="0.2">
      <c r="A16" s="504"/>
      <c r="B16" s="506"/>
      <c r="C16" s="508"/>
      <c r="D16" s="509"/>
      <c r="E16" s="843"/>
      <c r="F16" s="838"/>
      <c r="G16" s="646"/>
      <c r="H16" s="836"/>
      <c r="I16" s="842"/>
      <c r="J16" s="642"/>
      <c r="K16" s="249">
        <v>0.1</v>
      </c>
      <c r="L16" s="250" t="s">
        <v>34</v>
      </c>
      <c r="M16" s="251">
        <v>0</v>
      </c>
      <c r="N16" s="251">
        <v>0</v>
      </c>
      <c r="O16" s="228">
        <v>0</v>
      </c>
      <c r="P16" s="228">
        <v>0</v>
      </c>
      <c r="Q16" s="156">
        <f t="shared" si="3"/>
        <v>0</v>
      </c>
      <c r="R16" s="156">
        <f t="shared" si="0"/>
        <v>0</v>
      </c>
      <c r="S16" s="156">
        <f t="shared" si="4"/>
        <v>0</v>
      </c>
      <c r="T16" s="156">
        <f t="shared" si="1"/>
        <v>0</v>
      </c>
      <c r="U16" s="157">
        <f t="shared" si="2"/>
        <v>0</v>
      </c>
      <c r="V16" s="421"/>
      <c r="W16" s="421"/>
      <c r="X16" s="421"/>
      <c r="Y16" s="421"/>
      <c r="Z16" s="511"/>
      <c r="AA16" s="394"/>
      <c r="AB16" s="511"/>
    </row>
    <row r="17" spans="1:28" ht="49.95" customHeight="1" x14ac:dyDescent="0.2">
      <c r="A17" s="504"/>
      <c r="B17" s="506"/>
      <c r="C17" s="508"/>
      <c r="D17" s="509"/>
      <c r="E17" s="844" t="s">
        <v>697</v>
      </c>
      <c r="F17" s="840">
        <v>111</v>
      </c>
      <c r="G17" s="640" t="s">
        <v>698</v>
      </c>
      <c r="H17" s="836" t="s">
        <v>699</v>
      </c>
      <c r="I17" s="834">
        <f>+X17</f>
        <v>0</v>
      </c>
      <c r="J17" s="642" t="s">
        <v>700</v>
      </c>
      <c r="K17" s="252">
        <v>0.1</v>
      </c>
      <c r="L17" s="247" t="s">
        <v>30</v>
      </c>
      <c r="M17" s="248">
        <v>0.1</v>
      </c>
      <c r="N17" s="248">
        <v>0.4</v>
      </c>
      <c r="O17" s="226">
        <v>0.7</v>
      </c>
      <c r="P17" s="227">
        <v>0.1</v>
      </c>
      <c r="Q17" s="6">
        <f t="shared" si="3"/>
        <v>1.0000000000000002E-2</v>
      </c>
      <c r="R17" s="6">
        <f t="shared" si="0"/>
        <v>4.0000000000000008E-2</v>
      </c>
      <c r="S17" s="6">
        <f t="shared" si="4"/>
        <v>6.9999999999999993E-2</v>
      </c>
      <c r="T17" s="6">
        <f t="shared" si="1"/>
        <v>1.0000000000000002E-2</v>
      </c>
      <c r="U17" s="140">
        <f t="shared" si="2"/>
        <v>6.9999999999999993E-2</v>
      </c>
      <c r="V17" s="421">
        <f>+Q18+Q20+Q22</f>
        <v>0</v>
      </c>
      <c r="W17" s="421">
        <f>+R18+R20+R22</f>
        <v>0</v>
      </c>
      <c r="X17" s="421">
        <f>+S18+S20+S22</f>
        <v>0</v>
      </c>
      <c r="Y17" s="421">
        <f>+T18+T20+T22</f>
        <v>0</v>
      </c>
      <c r="Z17" s="511"/>
      <c r="AA17" s="394"/>
      <c r="AB17" s="511"/>
    </row>
    <row r="18" spans="1:28" ht="57.75" customHeight="1" x14ac:dyDescent="0.2">
      <c r="A18" s="504"/>
      <c r="B18" s="506"/>
      <c r="C18" s="508"/>
      <c r="D18" s="509"/>
      <c r="E18" s="845"/>
      <c r="F18" s="835"/>
      <c r="G18" s="640"/>
      <c r="H18" s="836"/>
      <c r="I18" s="842"/>
      <c r="J18" s="642"/>
      <c r="K18" s="249">
        <v>0.1</v>
      </c>
      <c r="L18" s="250" t="s">
        <v>34</v>
      </c>
      <c r="M18" s="251">
        <v>0</v>
      </c>
      <c r="N18" s="251">
        <v>0</v>
      </c>
      <c r="O18" s="228">
        <v>0</v>
      </c>
      <c r="P18" s="228">
        <v>0</v>
      </c>
      <c r="Q18" s="156">
        <f t="shared" si="3"/>
        <v>0</v>
      </c>
      <c r="R18" s="156">
        <f t="shared" si="0"/>
        <v>0</v>
      </c>
      <c r="S18" s="156">
        <f t="shared" si="4"/>
        <v>0</v>
      </c>
      <c r="T18" s="156">
        <f t="shared" si="1"/>
        <v>0</v>
      </c>
      <c r="U18" s="157">
        <f t="shared" si="2"/>
        <v>0</v>
      </c>
      <c r="V18" s="421"/>
      <c r="W18" s="421"/>
      <c r="X18" s="421"/>
      <c r="Y18" s="421"/>
      <c r="Z18" s="511"/>
      <c r="AA18" s="394"/>
      <c r="AB18" s="511"/>
    </row>
    <row r="19" spans="1:28" ht="49.95" customHeight="1" x14ac:dyDescent="0.2">
      <c r="A19" s="504"/>
      <c r="B19" s="506"/>
      <c r="C19" s="508"/>
      <c r="D19" s="509"/>
      <c r="E19" s="845"/>
      <c r="F19" s="835"/>
      <c r="G19" s="640"/>
      <c r="H19" s="836"/>
      <c r="I19" s="842"/>
      <c r="J19" s="642" t="s">
        <v>701</v>
      </c>
      <c r="K19" s="252">
        <v>0.1</v>
      </c>
      <c r="L19" s="247" t="s">
        <v>30</v>
      </c>
      <c r="M19" s="248">
        <v>0.1</v>
      </c>
      <c r="N19" s="248">
        <v>0.4</v>
      </c>
      <c r="O19" s="226">
        <v>0.7</v>
      </c>
      <c r="P19" s="227">
        <v>0.1</v>
      </c>
      <c r="Q19" s="6">
        <f t="shared" si="3"/>
        <v>1.0000000000000002E-2</v>
      </c>
      <c r="R19" s="6">
        <f t="shared" si="0"/>
        <v>4.0000000000000008E-2</v>
      </c>
      <c r="S19" s="6">
        <f t="shared" si="4"/>
        <v>6.9999999999999993E-2</v>
      </c>
      <c r="T19" s="6">
        <f t="shared" si="1"/>
        <v>1.0000000000000002E-2</v>
      </c>
      <c r="U19" s="140">
        <f t="shared" si="2"/>
        <v>6.9999999999999993E-2</v>
      </c>
      <c r="V19" s="421"/>
      <c r="W19" s="421"/>
      <c r="X19" s="421"/>
      <c r="Y19" s="421"/>
      <c r="Z19" s="511"/>
      <c r="AA19" s="394"/>
      <c r="AB19" s="511"/>
    </row>
    <row r="20" spans="1:28" ht="61.5" customHeight="1" x14ac:dyDescent="0.2">
      <c r="A20" s="504"/>
      <c r="B20" s="506"/>
      <c r="C20" s="508"/>
      <c r="D20" s="509"/>
      <c r="E20" s="845"/>
      <c r="F20" s="835"/>
      <c r="G20" s="640"/>
      <c r="H20" s="836"/>
      <c r="I20" s="842"/>
      <c r="J20" s="642"/>
      <c r="K20" s="249">
        <v>0.1</v>
      </c>
      <c r="L20" s="250" t="s">
        <v>34</v>
      </c>
      <c r="M20" s="251">
        <v>0</v>
      </c>
      <c r="N20" s="251">
        <v>0</v>
      </c>
      <c r="O20" s="228">
        <v>0</v>
      </c>
      <c r="P20" s="228">
        <v>0</v>
      </c>
      <c r="Q20" s="156">
        <f t="shared" si="3"/>
        <v>0</v>
      </c>
      <c r="R20" s="156">
        <f t="shared" si="0"/>
        <v>0</v>
      </c>
      <c r="S20" s="156">
        <f t="shared" si="4"/>
        <v>0</v>
      </c>
      <c r="T20" s="156">
        <f t="shared" si="1"/>
        <v>0</v>
      </c>
      <c r="U20" s="157">
        <f t="shared" si="2"/>
        <v>0</v>
      </c>
      <c r="V20" s="421"/>
      <c r="W20" s="421"/>
      <c r="X20" s="421"/>
      <c r="Y20" s="421"/>
      <c r="Z20" s="511"/>
      <c r="AA20" s="394"/>
      <c r="AB20" s="511"/>
    </row>
    <row r="21" spans="1:28" ht="49.95" customHeight="1" x14ac:dyDescent="0.2">
      <c r="A21" s="504"/>
      <c r="B21" s="506"/>
      <c r="C21" s="508"/>
      <c r="D21" s="509"/>
      <c r="E21" s="845"/>
      <c r="F21" s="835"/>
      <c r="G21" s="640"/>
      <c r="H21" s="836"/>
      <c r="I21" s="842"/>
      <c r="J21" s="642" t="s">
        <v>702</v>
      </c>
      <c r="K21" s="252">
        <v>0.8</v>
      </c>
      <c r="L21" s="247" t="s">
        <v>30</v>
      </c>
      <c r="M21" s="248">
        <v>0.1</v>
      </c>
      <c r="N21" s="248">
        <v>0.4</v>
      </c>
      <c r="O21" s="226">
        <v>0.7</v>
      </c>
      <c r="P21" s="227">
        <v>0.1</v>
      </c>
      <c r="Q21" s="6">
        <f t="shared" si="3"/>
        <v>8.0000000000000016E-2</v>
      </c>
      <c r="R21" s="6">
        <f t="shared" si="0"/>
        <v>0.32000000000000006</v>
      </c>
      <c r="S21" s="6">
        <f t="shared" si="4"/>
        <v>0.55999999999999994</v>
      </c>
      <c r="T21" s="6">
        <f t="shared" si="1"/>
        <v>8.0000000000000016E-2</v>
      </c>
      <c r="U21" s="140">
        <f t="shared" si="2"/>
        <v>0.55999999999999994</v>
      </c>
      <c r="V21" s="421"/>
      <c r="W21" s="421"/>
      <c r="X21" s="421"/>
      <c r="Y21" s="421"/>
      <c r="Z21" s="511"/>
      <c r="AA21" s="394"/>
      <c r="AB21" s="511"/>
    </row>
    <row r="22" spans="1:28" ht="49.95" customHeight="1" x14ac:dyDescent="0.2">
      <c r="A22" s="504"/>
      <c r="B22" s="506"/>
      <c r="C22" s="508"/>
      <c r="D22" s="509"/>
      <c r="E22" s="846"/>
      <c r="F22" s="838"/>
      <c r="G22" s="640"/>
      <c r="H22" s="836"/>
      <c r="I22" s="842"/>
      <c r="J22" s="642"/>
      <c r="K22" s="249">
        <v>0.8</v>
      </c>
      <c r="L22" s="250" t="s">
        <v>34</v>
      </c>
      <c r="M22" s="251">
        <v>0</v>
      </c>
      <c r="N22" s="251">
        <v>0</v>
      </c>
      <c r="O22" s="228">
        <v>0</v>
      </c>
      <c r="P22" s="228">
        <v>0</v>
      </c>
      <c r="Q22" s="156">
        <f t="shared" si="3"/>
        <v>0</v>
      </c>
      <c r="R22" s="156">
        <f t="shared" si="0"/>
        <v>0</v>
      </c>
      <c r="S22" s="156">
        <f t="shared" si="4"/>
        <v>0</v>
      </c>
      <c r="T22" s="156">
        <f t="shared" si="1"/>
        <v>0</v>
      </c>
      <c r="U22" s="157">
        <f t="shared" si="2"/>
        <v>0</v>
      </c>
      <c r="V22" s="421"/>
      <c r="W22" s="421"/>
      <c r="X22" s="421"/>
      <c r="Y22" s="421"/>
      <c r="Z22" s="511"/>
      <c r="AA22" s="394"/>
      <c r="AB22" s="511"/>
    </row>
    <row r="23" spans="1:28" ht="49.95" customHeight="1" x14ac:dyDescent="0.2">
      <c r="A23" s="504"/>
      <c r="B23" s="506"/>
      <c r="C23" s="508"/>
      <c r="D23" s="509"/>
      <c r="E23" s="847" t="s">
        <v>703</v>
      </c>
      <c r="F23" s="840">
        <v>112</v>
      </c>
      <c r="G23" s="640" t="s">
        <v>704</v>
      </c>
      <c r="H23" s="836" t="s">
        <v>705</v>
      </c>
      <c r="I23" s="848">
        <f>+X23</f>
        <v>0</v>
      </c>
      <c r="J23" s="642" t="s">
        <v>706</v>
      </c>
      <c r="K23" s="252">
        <v>0.3</v>
      </c>
      <c r="L23" s="247" t="s">
        <v>30</v>
      </c>
      <c r="M23" s="248">
        <v>0.1</v>
      </c>
      <c r="N23" s="248">
        <v>0.4</v>
      </c>
      <c r="O23" s="226">
        <v>0.7</v>
      </c>
      <c r="P23" s="227">
        <v>0.1</v>
      </c>
      <c r="Q23" s="229">
        <f t="shared" ref="Q23:Q28" si="5">+SUM(M23:M23)*K23</f>
        <v>0.03</v>
      </c>
      <c r="R23" s="229">
        <f>+SUM(N23:N23)*K23</f>
        <v>0.12</v>
      </c>
      <c r="S23" s="6">
        <f t="shared" si="4"/>
        <v>0.21</v>
      </c>
      <c r="T23" s="6">
        <f t="shared" si="1"/>
        <v>0.03</v>
      </c>
      <c r="U23" s="140">
        <f t="shared" si="2"/>
        <v>0.21</v>
      </c>
      <c r="V23" s="421">
        <f>+Q24+Q26+Q28</f>
        <v>0</v>
      </c>
      <c r="W23" s="421">
        <f>+R24+R26+R28</f>
        <v>0</v>
      </c>
      <c r="X23" s="421">
        <f>+S24+S26+S28</f>
        <v>0</v>
      </c>
      <c r="Y23" s="421">
        <f>+T24+T26+T28</f>
        <v>0</v>
      </c>
      <c r="Z23" s="511"/>
      <c r="AA23" s="394"/>
      <c r="AB23" s="511"/>
    </row>
    <row r="24" spans="1:28" ht="49.95" customHeight="1" x14ac:dyDescent="0.2">
      <c r="A24" s="504"/>
      <c r="B24" s="506"/>
      <c r="C24" s="508"/>
      <c r="D24" s="509"/>
      <c r="E24" s="847"/>
      <c r="F24" s="835"/>
      <c r="G24" s="640"/>
      <c r="H24" s="836"/>
      <c r="I24" s="842"/>
      <c r="J24" s="642"/>
      <c r="K24" s="249">
        <v>0.3</v>
      </c>
      <c r="L24" s="250" t="s">
        <v>34</v>
      </c>
      <c r="M24" s="251">
        <v>0</v>
      </c>
      <c r="N24" s="251">
        <v>0</v>
      </c>
      <c r="O24" s="228">
        <v>0</v>
      </c>
      <c r="P24" s="228">
        <v>0</v>
      </c>
      <c r="Q24" s="156">
        <f t="shared" si="5"/>
        <v>0</v>
      </c>
      <c r="R24" s="156">
        <f t="shared" si="0"/>
        <v>0</v>
      </c>
      <c r="S24" s="156">
        <f t="shared" si="4"/>
        <v>0</v>
      </c>
      <c r="T24" s="156">
        <f t="shared" si="1"/>
        <v>0</v>
      </c>
      <c r="U24" s="157">
        <f t="shared" si="2"/>
        <v>0</v>
      </c>
      <c r="V24" s="421"/>
      <c r="W24" s="421"/>
      <c r="X24" s="421"/>
      <c r="Y24" s="421"/>
      <c r="Z24" s="511"/>
      <c r="AA24" s="394"/>
      <c r="AB24" s="511"/>
    </row>
    <row r="25" spans="1:28" ht="49.95" customHeight="1" x14ac:dyDescent="0.2">
      <c r="A25" s="504"/>
      <c r="B25" s="506"/>
      <c r="C25" s="508"/>
      <c r="D25" s="509"/>
      <c r="E25" s="847"/>
      <c r="F25" s="835"/>
      <c r="G25" s="640"/>
      <c r="H25" s="836"/>
      <c r="I25" s="842"/>
      <c r="J25" s="642" t="s">
        <v>707</v>
      </c>
      <c r="K25" s="252">
        <v>0.2</v>
      </c>
      <c r="L25" s="247" t="s">
        <v>30</v>
      </c>
      <c r="M25" s="248">
        <v>0.1</v>
      </c>
      <c r="N25" s="248">
        <v>0.4</v>
      </c>
      <c r="O25" s="226">
        <v>0.7</v>
      </c>
      <c r="P25" s="227">
        <v>0.1</v>
      </c>
      <c r="Q25" s="229">
        <f t="shared" si="5"/>
        <v>2.0000000000000004E-2</v>
      </c>
      <c r="R25" s="6">
        <f t="shared" si="0"/>
        <v>8.0000000000000016E-2</v>
      </c>
      <c r="S25" s="6">
        <f t="shared" si="4"/>
        <v>0.13999999999999999</v>
      </c>
      <c r="T25" s="6">
        <f t="shared" si="1"/>
        <v>2.0000000000000004E-2</v>
      </c>
      <c r="U25" s="140">
        <f t="shared" si="2"/>
        <v>0.13999999999999999</v>
      </c>
      <c r="V25" s="421"/>
      <c r="W25" s="421"/>
      <c r="X25" s="421"/>
      <c r="Y25" s="421"/>
      <c r="Z25" s="511"/>
      <c r="AA25" s="394"/>
      <c r="AB25" s="511"/>
    </row>
    <row r="26" spans="1:28" ht="49.95" customHeight="1" x14ac:dyDescent="0.2">
      <c r="A26" s="504"/>
      <c r="B26" s="506"/>
      <c r="C26" s="508"/>
      <c r="D26" s="509"/>
      <c r="E26" s="847"/>
      <c r="F26" s="835"/>
      <c r="G26" s="640"/>
      <c r="H26" s="836"/>
      <c r="I26" s="842"/>
      <c r="J26" s="642"/>
      <c r="K26" s="249">
        <v>0.2</v>
      </c>
      <c r="L26" s="250" t="s">
        <v>34</v>
      </c>
      <c r="M26" s="251">
        <v>0</v>
      </c>
      <c r="N26" s="251">
        <v>0</v>
      </c>
      <c r="O26" s="228">
        <v>0</v>
      </c>
      <c r="P26" s="228">
        <v>0</v>
      </c>
      <c r="Q26" s="156">
        <f t="shared" si="5"/>
        <v>0</v>
      </c>
      <c r="R26" s="156">
        <f t="shared" si="0"/>
        <v>0</v>
      </c>
      <c r="S26" s="156">
        <f t="shared" si="4"/>
        <v>0</v>
      </c>
      <c r="T26" s="156">
        <f t="shared" si="1"/>
        <v>0</v>
      </c>
      <c r="U26" s="157">
        <f t="shared" si="2"/>
        <v>0</v>
      </c>
      <c r="V26" s="421"/>
      <c r="W26" s="421"/>
      <c r="X26" s="421"/>
      <c r="Y26" s="421"/>
      <c r="Z26" s="511"/>
      <c r="AA26" s="394"/>
      <c r="AB26" s="511"/>
    </row>
    <row r="27" spans="1:28" ht="49.95" customHeight="1" x14ac:dyDescent="0.2">
      <c r="A27" s="504"/>
      <c r="B27" s="506"/>
      <c r="C27" s="508"/>
      <c r="D27" s="509"/>
      <c r="E27" s="847"/>
      <c r="F27" s="835"/>
      <c r="G27" s="640"/>
      <c r="H27" s="836"/>
      <c r="I27" s="842"/>
      <c r="J27" s="642" t="s">
        <v>708</v>
      </c>
      <c r="K27" s="252">
        <v>0.5</v>
      </c>
      <c r="L27" s="247" t="s">
        <v>30</v>
      </c>
      <c r="M27" s="248">
        <v>0.1</v>
      </c>
      <c r="N27" s="248">
        <v>0.4</v>
      </c>
      <c r="O27" s="226">
        <v>0.7</v>
      </c>
      <c r="P27" s="227">
        <v>0.1</v>
      </c>
      <c r="Q27" s="229">
        <f t="shared" si="5"/>
        <v>0.05</v>
      </c>
      <c r="R27" s="6">
        <f t="shared" si="0"/>
        <v>0.2</v>
      </c>
      <c r="S27" s="6">
        <f t="shared" si="4"/>
        <v>0.35</v>
      </c>
      <c r="T27" s="6">
        <f t="shared" si="1"/>
        <v>0.05</v>
      </c>
      <c r="U27" s="140">
        <f t="shared" si="2"/>
        <v>0.35</v>
      </c>
      <c r="V27" s="421"/>
      <c r="W27" s="421"/>
      <c r="X27" s="421"/>
      <c r="Y27" s="421"/>
      <c r="Z27" s="511"/>
      <c r="AA27" s="394"/>
      <c r="AB27" s="511"/>
    </row>
    <row r="28" spans="1:28" ht="49.95" customHeight="1" x14ac:dyDescent="0.2">
      <c r="A28" s="504"/>
      <c r="B28" s="506"/>
      <c r="C28" s="508"/>
      <c r="D28" s="509"/>
      <c r="E28" s="847"/>
      <c r="F28" s="838"/>
      <c r="G28" s="640"/>
      <c r="H28" s="836"/>
      <c r="I28" s="842"/>
      <c r="J28" s="642"/>
      <c r="K28" s="249">
        <v>0.5</v>
      </c>
      <c r="L28" s="250" t="s">
        <v>34</v>
      </c>
      <c r="M28" s="251">
        <v>0</v>
      </c>
      <c r="N28" s="251">
        <v>0</v>
      </c>
      <c r="O28" s="228">
        <v>0</v>
      </c>
      <c r="P28" s="228">
        <v>0</v>
      </c>
      <c r="Q28" s="156">
        <f t="shared" si="5"/>
        <v>0</v>
      </c>
      <c r="R28" s="156">
        <f t="shared" si="0"/>
        <v>0</v>
      </c>
      <c r="S28" s="156">
        <f t="shared" si="4"/>
        <v>0</v>
      </c>
      <c r="T28" s="156">
        <f t="shared" si="1"/>
        <v>0</v>
      </c>
      <c r="U28" s="157">
        <f t="shared" si="2"/>
        <v>0</v>
      </c>
      <c r="V28" s="421"/>
      <c r="W28" s="421"/>
      <c r="X28" s="421"/>
      <c r="Y28" s="421"/>
      <c r="Z28" s="511"/>
      <c r="AA28" s="395"/>
      <c r="AB28" s="511"/>
    </row>
    <row r="29" spans="1:28" ht="49.95" customHeight="1" x14ac:dyDescent="0.2">
      <c r="A29" s="504" t="s">
        <v>494</v>
      </c>
      <c r="B29" s="506"/>
      <c r="C29" s="513" t="s">
        <v>495</v>
      </c>
      <c r="D29" s="333" t="s">
        <v>496</v>
      </c>
      <c r="E29" s="844" t="s">
        <v>975</v>
      </c>
      <c r="F29" s="840">
        <v>113</v>
      </c>
      <c r="G29" s="681" t="s">
        <v>497</v>
      </c>
      <c r="H29" s="836" t="s">
        <v>489</v>
      </c>
      <c r="I29" s="834">
        <v>0</v>
      </c>
      <c r="J29" s="642" t="s">
        <v>976</v>
      </c>
      <c r="K29" s="252">
        <v>0.4</v>
      </c>
      <c r="L29" s="247" t="s">
        <v>30</v>
      </c>
      <c r="M29" s="248">
        <v>0.1</v>
      </c>
      <c r="N29" s="248">
        <v>0.3</v>
      </c>
      <c r="O29" s="226">
        <v>0.6</v>
      </c>
      <c r="P29" s="227">
        <v>1</v>
      </c>
      <c r="Q29" s="6">
        <f t="shared" si="3"/>
        <v>4.0000000000000008E-2</v>
      </c>
      <c r="R29" s="6">
        <f t="shared" si="0"/>
        <v>0.12</v>
      </c>
      <c r="S29" s="6">
        <f t="shared" si="4"/>
        <v>0.24</v>
      </c>
      <c r="T29" s="6">
        <f t="shared" si="1"/>
        <v>0.4</v>
      </c>
      <c r="U29" s="140">
        <f t="shared" si="2"/>
        <v>0.4</v>
      </c>
      <c r="V29" s="421">
        <v>0</v>
      </c>
      <c r="W29" s="421">
        <v>0</v>
      </c>
      <c r="X29" s="421">
        <v>0</v>
      </c>
      <c r="Y29" s="421">
        <v>0</v>
      </c>
      <c r="Z29" s="511"/>
      <c r="AA29" s="393" t="s">
        <v>498</v>
      </c>
      <c r="AB29" s="511"/>
    </row>
    <row r="30" spans="1:28" ht="69.75" customHeight="1" x14ac:dyDescent="0.2">
      <c r="A30" s="504"/>
      <c r="B30" s="506"/>
      <c r="C30" s="513"/>
      <c r="D30" s="333"/>
      <c r="E30" s="832"/>
      <c r="F30" s="835"/>
      <c r="G30" s="681"/>
      <c r="H30" s="836"/>
      <c r="I30" s="842"/>
      <c r="J30" s="642"/>
      <c r="K30" s="249">
        <v>0.4</v>
      </c>
      <c r="L30" s="250" t="s">
        <v>34</v>
      </c>
      <c r="M30" s="251">
        <v>0</v>
      </c>
      <c r="N30" s="251">
        <v>0</v>
      </c>
      <c r="O30" s="228">
        <v>0</v>
      </c>
      <c r="P30" s="228">
        <v>0</v>
      </c>
      <c r="Q30" s="156">
        <f t="shared" si="3"/>
        <v>0</v>
      </c>
      <c r="R30" s="156">
        <f t="shared" si="0"/>
        <v>0</v>
      </c>
      <c r="S30" s="156">
        <f t="shared" si="4"/>
        <v>0</v>
      </c>
      <c r="T30" s="156">
        <f t="shared" si="1"/>
        <v>0</v>
      </c>
      <c r="U30" s="157">
        <f t="shared" si="2"/>
        <v>0</v>
      </c>
      <c r="V30" s="421"/>
      <c r="W30" s="421"/>
      <c r="X30" s="421"/>
      <c r="Y30" s="421"/>
      <c r="Z30" s="511"/>
      <c r="AA30" s="394"/>
      <c r="AB30" s="511"/>
    </row>
    <row r="31" spans="1:28" ht="59.25" customHeight="1" x14ac:dyDescent="0.2">
      <c r="A31" s="504"/>
      <c r="B31" s="506"/>
      <c r="C31" s="513"/>
      <c r="D31" s="333"/>
      <c r="E31" s="832"/>
      <c r="F31" s="835"/>
      <c r="G31" s="681"/>
      <c r="H31" s="836" t="s">
        <v>499</v>
      </c>
      <c r="I31" s="842"/>
      <c r="J31" s="642" t="s">
        <v>977</v>
      </c>
      <c r="K31" s="252">
        <v>0.4</v>
      </c>
      <c r="L31" s="247" t="s">
        <v>30</v>
      </c>
      <c r="M31" s="248">
        <v>0.1</v>
      </c>
      <c r="N31" s="248">
        <v>0.3</v>
      </c>
      <c r="O31" s="226">
        <v>0.6</v>
      </c>
      <c r="P31" s="227">
        <v>1</v>
      </c>
      <c r="Q31" s="6">
        <f t="shared" si="3"/>
        <v>4.0000000000000008E-2</v>
      </c>
      <c r="R31" s="6">
        <f t="shared" si="0"/>
        <v>0.12</v>
      </c>
      <c r="S31" s="6">
        <f t="shared" si="4"/>
        <v>0.24</v>
      </c>
      <c r="T31" s="6">
        <f t="shared" si="1"/>
        <v>0.4</v>
      </c>
      <c r="U31" s="140">
        <f t="shared" si="2"/>
        <v>0.4</v>
      </c>
      <c r="V31" s="421"/>
      <c r="W31" s="421"/>
      <c r="X31" s="421"/>
      <c r="Y31" s="421"/>
      <c r="Z31" s="511"/>
      <c r="AA31" s="394"/>
      <c r="AB31" s="511"/>
    </row>
    <row r="32" spans="1:28" ht="49.95" customHeight="1" x14ac:dyDescent="0.2">
      <c r="A32" s="504"/>
      <c r="B32" s="506"/>
      <c r="C32" s="513"/>
      <c r="D32" s="333"/>
      <c r="E32" s="832"/>
      <c r="F32" s="835"/>
      <c r="G32" s="681"/>
      <c r="H32" s="836"/>
      <c r="I32" s="842"/>
      <c r="J32" s="642"/>
      <c r="K32" s="249">
        <v>0.4</v>
      </c>
      <c r="L32" s="250" t="s">
        <v>34</v>
      </c>
      <c r="M32" s="251">
        <v>0</v>
      </c>
      <c r="N32" s="251">
        <v>0</v>
      </c>
      <c r="O32" s="228">
        <v>0</v>
      </c>
      <c r="P32" s="228">
        <v>0</v>
      </c>
      <c r="Q32" s="156">
        <f t="shared" si="3"/>
        <v>0</v>
      </c>
      <c r="R32" s="156">
        <f t="shared" si="0"/>
        <v>0</v>
      </c>
      <c r="S32" s="156">
        <f t="shared" si="4"/>
        <v>0</v>
      </c>
      <c r="T32" s="156">
        <f t="shared" si="1"/>
        <v>0</v>
      </c>
      <c r="U32" s="157">
        <f t="shared" si="2"/>
        <v>0</v>
      </c>
      <c r="V32" s="421"/>
      <c r="W32" s="421"/>
      <c r="X32" s="421"/>
      <c r="Y32" s="421"/>
      <c r="Z32" s="511"/>
      <c r="AA32" s="394"/>
      <c r="AB32" s="511"/>
    </row>
    <row r="33" spans="1:70" ht="49.95" customHeight="1" x14ac:dyDescent="0.2">
      <c r="A33" s="504"/>
      <c r="B33" s="506"/>
      <c r="C33" s="513"/>
      <c r="D33" s="333"/>
      <c r="E33" s="832"/>
      <c r="F33" s="835"/>
      <c r="G33" s="681"/>
      <c r="H33" s="836" t="s">
        <v>500</v>
      </c>
      <c r="I33" s="842"/>
      <c r="J33" s="642" t="s">
        <v>501</v>
      </c>
      <c r="K33" s="252">
        <v>0.2</v>
      </c>
      <c r="L33" s="247" t="s">
        <v>30</v>
      </c>
      <c r="M33" s="248">
        <v>0.1</v>
      </c>
      <c r="N33" s="248">
        <v>0.3</v>
      </c>
      <c r="O33" s="226">
        <v>0.6</v>
      </c>
      <c r="P33" s="227">
        <v>1</v>
      </c>
      <c r="Q33" s="6">
        <f t="shared" si="3"/>
        <v>2.0000000000000004E-2</v>
      </c>
      <c r="R33" s="6">
        <f t="shared" si="0"/>
        <v>0.06</v>
      </c>
      <c r="S33" s="6">
        <f t="shared" si="4"/>
        <v>0.12</v>
      </c>
      <c r="T33" s="6">
        <f t="shared" si="1"/>
        <v>0.2</v>
      </c>
      <c r="U33" s="140">
        <f t="shared" si="2"/>
        <v>0.2</v>
      </c>
      <c r="V33" s="421"/>
      <c r="W33" s="421"/>
      <c r="X33" s="421"/>
      <c r="Y33" s="421"/>
      <c r="Z33" s="511"/>
      <c r="AA33" s="394"/>
      <c r="AB33" s="511"/>
    </row>
    <row r="34" spans="1:70" ht="49.95" customHeight="1" x14ac:dyDescent="0.2">
      <c r="A34" s="504"/>
      <c r="B34" s="506"/>
      <c r="C34" s="513"/>
      <c r="D34" s="333"/>
      <c r="E34" s="832"/>
      <c r="F34" s="835"/>
      <c r="G34" s="681"/>
      <c r="H34" s="836"/>
      <c r="I34" s="842"/>
      <c r="J34" s="642"/>
      <c r="K34" s="249">
        <v>0.2</v>
      </c>
      <c r="L34" s="250" t="s">
        <v>34</v>
      </c>
      <c r="M34" s="251">
        <v>0</v>
      </c>
      <c r="N34" s="251">
        <v>0</v>
      </c>
      <c r="O34" s="228">
        <v>0</v>
      </c>
      <c r="P34" s="228">
        <v>0</v>
      </c>
      <c r="Q34" s="156">
        <f t="shared" si="3"/>
        <v>0</v>
      </c>
      <c r="R34" s="156">
        <f t="shared" si="0"/>
        <v>0</v>
      </c>
      <c r="S34" s="156">
        <f t="shared" si="4"/>
        <v>0</v>
      </c>
      <c r="T34" s="156">
        <f t="shared" si="1"/>
        <v>0</v>
      </c>
      <c r="U34" s="157">
        <f t="shared" si="2"/>
        <v>0</v>
      </c>
      <c r="V34" s="421"/>
      <c r="W34" s="421"/>
      <c r="X34" s="421"/>
      <c r="Y34" s="421"/>
      <c r="Z34" s="511"/>
      <c r="AA34" s="394"/>
      <c r="AB34" s="511"/>
    </row>
    <row r="35" spans="1:70" s="22" customFormat="1" ht="49.95" customHeight="1" x14ac:dyDescent="0.2">
      <c r="A35" s="504" t="s">
        <v>502</v>
      </c>
      <c r="B35" s="506"/>
      <c r="C35" s="513" t="s">
        <v>503</v>
      </c>
      <c r="D35" s="333" t="s">
        <v>504</v>
      </c>
      <c r="E35" s="847" t="s">
        <v>505</v>
      </c>
      <c r="F35" s="840">
        <v>114</v>
      </c>
      <c r="G35" s="847" t="s">
        <v>506</v>
      </c>
      <c r="H35" s="849" t="s">
        <v>489</v>
      </c>
      <c r="I35" s="848">
        <v>0</v>
      </c>
      <c r="J35" s="642" t="s">
        <v>709</v>
      </c>
      <c r="K35" s="252">
        <v>0.3</v>
      </c>
      <c r="L35" s="247" t="s">
        <v>30</v>
      </c>
      <c r="M35" s="248">
        <v>1</v>
      </c>
      <c r="N35" s="248">
        <v>1</v>
      </c>
      <c r="O35" s="226">
        <v>1</v>
      </c>
      <c r="P35" s="226">
        <v>1</v>
      </c>
      <c r="Q35" s="6">
        <f t="shared" si="3"/>
        <v>0.3</v>
      </c>
      <c r="R35" s="6">
        <f t="shared" si="0"/>
        <v>0.3</v>
      </c>
      <c r="S35" s="6">
        <f t="shared" si="4"/>
        <v>0.3</v>
      </c>
      <c r="T35" s="6">
        <f t="shared" si="1"/>
        <v>0.3</v>
      </c>
      <c r="U35" s="140">
        <f t="shared" si="2"/>
        <v>0.3</v>
      </c>
      <c r="V35" s="421">
        <f>+Q36+Q38</f>
        <v>0</v>
      </c>
      <c r="W35" s="421">
        <f>+R36+R38</f>
        <v>0</v>
      </c>
      <c r="X35" s="421">
        <f>+S36+S38</f>
        <v>0</v>
      </c>
      <c r="Y35" s="421">
        <f>+T36+T38</f>
        <v>0</v>
      </c>
      <c r="Z35" s="511"/>
      <c r="AA35" s="393" t="s">
        <v>507</v>
      </c>
      <c r="AB35" s="511"/>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22" customFormat="1" ht="49.95" customHeight="1" x14ac:dyDescent="0.2">
      <c r="A36" s="504"/>
      <c r="B36" s="506"/>
      <c r="C36" s="513"/>
      <c r="D36" s="333"/>
      <c r="E36" s="847"/>
      <c r="F36" s="835"/>
      <c r="G36" s="847"/>
      <c r="H36" s="849"/>
      <c r="I36" s="842"/>
      <c r="J36" s="642"/>
      <c r="K36" s="249">
        <v>0.3</v>
      </c>
      <c r="L36" s="253" t="s">
        <v>34</v>
      </c>
      <c r="M36" s="251">
        <v>0</v>
      </c>
      <c r="N36" s="251">
        <v>0</v>
      </c>
      <c r="O36" s="228">
        <v>0</v>
      </c>
      <c r="P36" s="228">
        <v>0</v>
      </c>
      <c r="Q36" s="156">
        <f t="shared" si="3"/>
        <v>0</v>
      </c>
      <c r="R36" s="156">
        <f t="shared" si="0"/>
        <v>0</v>
      </c>
      <c r="S36" s="156">
        <f t="shared" si="4"/>
        <v>0</v>
      </c>
      <c r="T36" s="156">
        <f t="shared" si="1"/>
        <v>0</v>
      </c>
      <c r="U36" s="157">
        <f t="shared" si="2"/>
        <v>0</v>
      </c>
      <c r="V36" s="421"/>
      <c r="W36" s="421"/>
      <c r="X36" s="421"/>
      <c r="Y36" s="421"/>
      <c r="Z36" s="511"/>
      <c r="AA36" s="394"/>
      <c r="AB36" s="511"/>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s="22" customFormat="1" ht="49.95" customHeight="1" x14ac:dyDescent="0.2">
      <c r="A37" s="504"/>
      <c r="B37" s="506"/>
      <c r="C37" s="513"/>
      <c r="D37" s="333"/>
      <c r="E37" s="847"/>
      <c r="F37" s="835"/>
      <c r="G37" s="847"/>
      <c r="H37" s="849"/>
      <c r="I37" s="842"/>
      <c r="J37" s="642" t="s">
        <v>710</v>
      </c>
      <c r="K37" s="252">
        <v>0.7</v>
      </c>
      <c r="L37" s="247" t="s">
        <v>30</v>
      </c>
      <c r="M37" s="248">
        <v>0</v>
      </c>
      <c r="N37" s="248">
        <v>0.2</v>
      </c>
      <c r="O37" s="226">
        <v>1</v>
      </c>
      <c r="P37" s="226">
        <v>1</v>
      </c>
      <c r="Q37" s="6">
        <f t="shared" si="3"/>
        <v>0</v>
      </c>
      <c r="R37" s="6">
        <f t="shared" si="0"/>
        <v>0.13999999999999999</v>
      </c>
      <c r="S37" s="6">
        <f t="shared" si="4"/>
        <v>0.7</v>
      </c>
      <c r="T37" s="6">
        <f t="shared" si="1"/>
        <v>0.7</v>
      </c>
      <c r="U37" s="140">
        <f t="shared" si="2"/>
        <v>0.7</v>
      </c>
      <c r="V37" s="421"/>
      <c r="W37" s="421"/>
      <c r="X37" s="421"/>
      <c r="Y37" s="421"/>
      <c r="Z37" s="511"/>
      <c r="AA37" s="394"/>
      <c r="AB37" s="511"/>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s="22" customFormat="1" ht="49.95" customHeight="1" x14ac:dyDescent="0.2">
      <c r="A38" s="504"/>
      <c r="B38" s="506"/>
      <c r="C38" s="513"/>
      <c r="D38" s="333"/>
      <c r="E38" s="847"/>
      <c r="F38" s="838"/>
      <c r="G38" s="847"/>
      <c r="H38" s="849"/>
      <c r="I38" s="842"/>
      <c r="J38" s="642"/>
      <c r="K38" s="249">
        <v>0.7</v>
      </c>
      <c r="L38" s="253" t="s">
        <v>34</v>
      </c>
      <c r="M38" s="251">
        <v>0</v>
      </c>
      <c r="N38" s="251">
        <v>0</v>
      </c>
      <c r="O38" s="228">
        <v>0</v>
      </c>
      <c r="P38" s="228">
        <v>0</v>
      </c>
      <c r="Q38" s="156">
        <f t="shared" si="3"/>
        <v>0</v>
      </c>
      <c r="R38" s="156">
        <f t="shared" si="0"/>
        <v>0</v>
      </c>
      <c r="S38" s="156">
        <f t="shared" si="4"/>
        <v>0</v>
      </c>
      <c r="T38" s="156">
        <f t="shared" si="1"/>
        <v>0</v>
      </c>
      <c r="U38" s="157">
        <f t="shared" si="2"/>
        <v>0</v>
      </c>
      <c r="V38" s="421"/>
      <c r="W38" s="421"/>
      <c r="X38" s="421"/>
      <c r="Y38" s="421"/>
      <c r="Z38" s="511"/>
      <c r="AA38" s="394"/>
      <c r="AB38" s="511"/>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s="22" customFormat="1" ht="49.95" customHeight="1" x14ac:dyDescent="0.2">
      <c r="A39" s="504"/>
      <c r="B39" s="506"/>
      <c r="C39" s="513"/>
      <c r="D39" s="333" t="s">
        <v>508</v>
      </c>
      <c r="E39" s="844" t="s">
        <v>711</v>
      </c>
      <c r="F39" s="840">
        <v>115</v>
      </c>
      <c r="G39" s="844" t="s">
        <v>509</v>
      </c>
      <c r="H39" s="850" t="s">
        <v>489</v>
      </c>
      <c r="I39" s="851">
        <f>+X39</f>
        <v>0</v>
      </c>
      <c r="J39" s="642" t="s">
        <v>739</v>
      </c>
      <c r="K39" s="252">
        <v>0.3</v>
      </c>
      <c r="L39" s="247" t="s">
        <v>30</v>
      </c>
      <c r="M39" s="248">
        <v>1</v>
      </c>
      <c r="N39" s="248">
        <v>0</v>
      </c>
      <c r="O39" s="226">
        <v>0</v>
      </c>
      <c r="P39" s="226">
        <v>0</v>
      </c>
      <c r="Q39" s="6">
        <f>+SUM(M39:M39)*K39</f>
        <v>0.3</v>
      </c>
      <c r="R39" s="141">
        <f>+SUM(N39:N39)*K39</f>
        <v>0</v>
      </c>
      <c r="S39" s="141">
        <f t="shared" si="4"/>
        <v>0</v>
      </c>
      <c r="T39" s="141">
        <f t="shared" si="1"/>
        <v>0</v>
      </c>
      <c r="U39" s="140">
        <f t="shared" si="2"/>
        <v>0.3</v>
      </c>
      <c r="V39" s="421">
        <f>+Q40+Q42</f>
        <v>0</v>
      </c>
      <c r="W39" s="421">
        <f>+R40+R42</f>
        <v>0</v>
      </c>
      <c r="X39" s="421">
        <f>+S40+S42</f>
        <v>0</v>
      </c>
      <c r="Y39" s="421">
        <f>+T40+T42</f>
        <v>0</v>
      </c>
      <c r="Z39" s="511"/>
      <c r="AA39" s="394"/>
      <c r="AB39" s="511"/>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s="22" customFormat="1" ht="49.95" customHeight="1" x14ac:dyDescent="0.2">
      <c r="A40" s="504"/>
      <c r="B40" s="506"/>
      <c r="C40" s="513"/>
      <c r="D40" s="333"/>
      <c r="E40" s="832"/>
      <c r="F40" s="835"/>
      <c r="G40" s="832"/>
      <c r="H40" s="852"/>
      <c r="I40" s="853"/>
      <c r="J40" s="642"/>
      <c r="K40" s="249">
        <v>0.3</v>
      </c>
      <c r="L40" s="253" t="s">
        <v>34</v>
      </c>
      <c r="M40" s="251">
        <v>0</v>
      </c>
      <c r="N40" s="251">
        <v>0</v>
      </c>
      <c r="O40" s="228">
        <v>0</v>
      </c>
      <c r="P40" s="228">
        <v>0</v>
      </c>
      <c r="Q40" s="156">
        <f t="shared" si="3"/>
        <v>0</v>
      </c>
      <c r="R40" s="156">
        <f t="shared" si="0"/>
        <v>0</v>
      </c>
      <c r="S40" s="156">
        <f t="shared" si="4"/>
        <v>0</v>
      </c>
      <c r="T40" s="156">
        <f t="shared" si="1"/>
        <v>0</v>
      </c>
      <c r="U40" s="160">
        <f t="shared" si="2"/>
        <v>0</v>
      </c>
      <c r="V40" s="421"/>
      <c r="W40" s="421"/>
      <c r="X40" s="421"/>
      <c r="Y40" s="421"/>
      <c r="Z40" s="511"/>
      <c r="AA40" s="394"/>
      <c r="AB40" s="511"/>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row>
    <row r="41" spans="1:70" s="22" customFormat="1" ht="49.95" customHeight="1" x14ac:dyDescent="0.2">
      <c r="A41" s="504"/>
      <c r="B41" s="506"/>
      <c r="C41" s="513"/>
      <c r="D41" s="333"/>
      <c r="E41" s="832"/>
      <c r="F41" s="835"/>
      <c r="G41" s="832"/>
      <c r="H41" s="852"/>
      <c r="I41" s="853"/>
      <c r="J41" s="642" t="s">
        <v>740</v>
      </c>
      <c r="K41" s="252">
        <v>0.3</v>
      </c>
      <c r="L41" s="247" t="s">
        <v>30</v>
      </c>
      <c r="M41" s="248">
        <v>0.1</v>
      </c>
      <c r="N41" s="248">
        <v>0.4</v>
      </c>
      <c r="O41" s="226">
        <v>0.7</v>
      </c>
      <c r="P41" s="226">
        <v>1</v>
      </c>
      <c r="Q41" s="6">
        <f t="shared" si="3"/>
        <v>0.03</v>
      </c>
      <c r="R41" s="6">
        <f>+SUM(N41:N41)*K41</f>
        <v>0.12</v>
      </c>
      <c r="S41" s="6">
        <f t="shared" si="4"/>
        <v>0.21</v>
      </c>
      <c r="T41" s="6">
        <f t="shared" si="1"/>
        <v>0.3</v>
      </c>
      <c r="U41" s="144">
        <f t="shared" si="2"/>
        <v>0.3</v>
      </c>
      <c r="V41" s="421"/>
      <c r="W41" s="421"/>
      <c r="X41" s="421"/>
      <c r="Y41" s="421"/>
      <c r="Z41" s="511"/>
      <c r="AA41" s="394"/>
      <c r="AB41" s="511"/>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s="22" customFormat="1" ht="49.95" customHeight="1" x14ac:dyDescent="0.2">
      <c r="A42" s="504"/>
      <c r="B42" s="506"/>
      <c r="C42" s="513"/>
      <c r="D42" s="333"/>
      <c r="E42" s="832"/>
      <c r="F42" s="835"/>
      <c r="G42" s="832"/>
      <c r="H42" s="852"/>
      <c r="I42" s="853"/>
      <c r="J42" s="642"/>
      <c r="K42" s="249">
        <v>0.3</v>
      </c>
      <c r="L42" s="253" t="s">
        <v>34</v>
      </c>
      <c r="M42" s="251">
        <v>0</v>
      </c>
      <c r="N42" s="251">
        <v>0</v>
      </c>
      <c r="O42" s="228">
        <v>0</v>
      </c>
      <c r="P42" s="228">
        <v>0</v>
      </c>
      <c r="Q42" s="156">
        <f t="shared" si="3"/>
        <v>0</v>
      </c>
      <c r="R42" s="156">
        <f>+SUM(N42:N42)*K42</f>
        <v>0</v>
      </c>
      <c r="S42" s="156">
        <f t="shared" si="4"/>
        <v>0</v>
      </c>
      <c r="T42" s="156">
        <f t="shared" si="1"/>
        <v>0</v>
      </c>
      <c r="U42" s="160">
        <f t="shared" si="2"/>
        <v>0</v>
      </c>
      <c r="V42" s="421"/>
      <c r="W42" s="421"/>
      <c r="X42" s="421"/>
      <c r="Y42" s="421"/>
      <c r="Z42" s="511"/>
      <c r="AA42" s="394"/>
      <c r="AB42" s="511"/>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row>
    <row r="43" spans="1:70" s="22" customFormat="1" ht="49.95" customHeight="1" x14ac:dyDescent="0.2">
      <c r="A43" s="504"/>
      <c r="B43" s="506"/>
      <c r="C43" s="513"/>
      <c r="D43" s="333"/>
      <c r="E43" s="832"/>
      <c r="F43" s="835"/>
      <c r="G43" s="832"/>
      <c r="H43" s="852"/>
      <c r="I43" s="853"/>
      <c r="J43" s="639" t="s">
        <v>1009</v>
      </c>
      <c r="K43" s="831">
        <v>0.4</v>
      </c>
      <c r="L43" s="830" t="s">
        <v>30</v>
      </c>
      <c r="M43" s="248">
        <v>0.1</v>
      </c>
      <c r="N43" s="248">
        <v>0.4</v>
      </c>
      <c r="O43" s="226">
        <v>0.7</v>
      </c>
      <c r="P43" s="226">
        <v>1</v>
      </c>
      <c r="Q43" s="6">
        <f t="shared" ref="Q43" si="6">+SUM(M43:M43)*K43</f>
        <v>4.0000000000000008E-2</v>
      </c>
      <c r="R43" s="6">
        <f>+SUM(N43:N43)*K43</f>
        <v>0.16000000000000003</v>
      </c>
      <c r="S43" s="6">
        <f t="shared" ref="S43" si="7">+SUM(O43:O43)*K43</f>
        <v>0.27999999999999997</v>
      </c>
      <c r="T43" s="6">
        <f t="shared" ref="T43" si="8">+SUM(P43:P43)*K43</f>
        <v>0.4</v>
      </c>
      <c r="U43" s="144">
        <f t="shared" ref="U43" si="9">+MAX(Q43:T43)</f>
        <v>0.4</v>
      </c>
      <c r="V43" s="6">
        <v>0</v>
      </c>
      <c r="W43" s="6">
        <v>0</v>
      </c>
      <c r="X43" s="6">
        <v>0</v>
      </c>
      <c r="Y43" s="6">
        <v>0</v>
      </c>
      <c r="Z43" s="511"/>
      <c r="AA43" s="394"/>
      <c r="AB43" s="511"/>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s="22" customFormat="1" ht="48.6" customHeight="1" x14ac:dyDescent="0.2">
      <c r="A44" s="504"/>
      <c r="B44" s="506"/>
      <c r="C44" s="513"/>
      <c r="D44" s="333"/>
      <c r="E44" s="837"/>
      <c r="F44" s="838"/>
      <c r="G44" s="837"/>
      <c r="H44" s="854"/>
      <c r="I44" s="855"/>
      <c r="J44" s="644"/>
      <c r="K44" s="249">
        <v>0.4</v>
      </c>
      <c r="L44" s="253" t="s">
        <v>34</v>
      </c>
      <c r="M44" s="251">
        <v>0</v>
      </c>
      <c r="N44" s="251">
        <v>0</v>
      </c>
      <c r="O44" s="228">
        <v>0</v>
      </c>
      <c r="P44" s="262">
        <v>0</v>
      </c>
      <c r="Q44" s="262">
        <f t="shared" ref="Q44" si="10">+SUM(M44:M44)*K44</f>
        <v>0</v>
      </c>
      <c r="R44" s="262">
        <f>+SUM(N44:N44)*K44</f>
        <v>0</v>
      </c>
      <c r="S44" s="262">
        <f t="shared" si="4"/>
        <v>0</v>
      </c>
      <c r="T44" s="262">
        <f t="shared" si="1"/>
        <v>0</v>
      </c>
      <c r="U44" s="262">
        <f t="shared" si="2"/>
        <v>0</v>
      </c>
      <c r="V44" s="6">
        <v>0</v>
      </c>
      <c r="W44" s="6">
        <v>0</v>
      </c>
      <c r="X44" s="6">
        <v>0</v>
      </c>
      <c r="Y44" s="6">
        <v>0</v>
      </c>
      <c r="Z44" s="511"/>
      <c r="AA44" s="394"/>
      <c r="AB44" s="511"/>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s="22" customFormat="1" ht="49.95" customHeight="1" x14ac:dyDescent="0.2">
      <c r="A45" s="504"/>
      <c r="B45" s="506"/>
      <c r="C45" s="513"/>
      <c r="D45" s="333"/>
      <c r="E45" s="844" t="s">
        <v>738</v>
      </c>
      <c r="F45" s="840">
        <v>116</v>
      </c>
      <c r="G45" s="847" t="s">
        <v>1010</v>
      </c>
      <c r="H45" s="849" t="s">
        <v>489</v>
      </c>
      <c r="I45" s="848">
        <f>+X45</f>
        <v>0</v>
      </c>
      <c r="J45" s="642" t="s">
        <v>1011</v>
      </c>
      <c r="K45" s="252">
        <v>0.3</v>
      </c>
      <c r="L45" s="247" t="s">
        <v>30</v>
      </c>
      <c r="M45" s="248">
        <v>0.5</v>
      </c>
      <c r="N45" s="248">
        <v>0.8</v>
      </c>
      <c r="O45" s="226">
        <v>1</v>
      </c>
      <c r="P45" s="227">
        <v>1</v>
      </c>
      <c r="Q45" s="6">
        <f t="shared" si="3"/>
        <v>0.15</v>
      </c>
      <c r="R45" s="6">
        <f t="shared" si="0"/>
        <v>0.24</v>
      </c>
      <c r="S45" s="6">
        <f t="shared" si="4"/>
        <v>0.3</v>
      </c>
      <c r="T45" s="6">
        <f t="shared" si="1"/>
        <v>0.3</v>
      </c>
      <c r="U45" s="144">
        <f t="shared" si="2"/>
        <v>0.3</v>
      </c>
      <c r="V45" s="421">
        <f>+Q46+Q48+Q50</f>
        <v>0</v>
      </c>
      <c r="W45" s="421">
        <f>+R46+R48+R50</f>
        <v>0</v>
      </c>
      <c r="X45" s="421">
        <f>+S46+S48+S50</f>
        <v>0</v>
      </c>
      <c r="Y45" s="421">
        <f>+U46+U48+U50</f>
        <v>0</v>
      </c>
      <c r="Z45" s="511"/>
      <c r="AA45" s="394"/>
      <c r="AB45" s="511"/>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s="22" customFormat="1" ht="49.95" customHeight="1" x14ac:dyDescent="0.2">
      <c r="A46" s="504"/>
      <c r="B46" s="506"/>
      <c r="C46" s="513"/>
      <c r="D46" s="333"/>
      <c r="E46" s="832"/>
      <c r="F46" s="835"/>
      <c r="G46" s="847"/>
      <c r="H46" s="849"/>
      <c r="I46" s="842"/>
      <c r="J46" s="642"/>
      <c r="K46" s="249">
        <v>0.3</v>
      </c>
      <c r="L46" s="253" t="s">
        <v>34</v>
      </c>
      <c r="M46" s="251">
        <v>0</v>
      </c>
      <c r="N46" s="251">
        <v>0</v>
      </c>
      <c r="O46" s="228">
        <v>0</v>
      </c>
      <c r="P46" s="228">
        <v>0</v>
      </c>
      <c r="Q46" s="156">
        <f t="shared" si="3"/>
        <v>0</v>
      </c>
      <c r="R46" s="156">
        <f t="shared" si="0"/>
        <v>0</v>
      </c>
      <c r="S46" s="156">
        <f t="shared" si="4"/>
        <v>0</v>
      </c>
      <c r="T46" s="156">
        <f t="shared" si="1"/>
        <v>0</v>
      </c>
      <c r="U46" s="160">
        <f t="shared" si="2"/>
        <v>0</v>
      </c>
      <c r="V46" s="421"/>
      <c r="W46" s="421"/>
      <c r="X46" s="421"/>
      <c r="Y46" s="421"/>
      <c r="Z46" s="511"/>
      <c r="AA46" s="394"/>
      <c r="AB46" s="511"/>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row>
    <row r="47" spans="1:70" s="22" customFormat="1" ht="49.95" customHeight="1" x14ac:dyDescent="0.2">
      <c r="A47" s="504"/>
      <c r="B47" s="506"/>
      <c r="C47" s="513"/>
      <c r="D47" s="333"/>
      <c r="E47" s="832"/>
      <c r="F47" s="835"/>
      <c r="G47" s="847"/>
      <c r="H47" s="849"/>
      <c r="I47" s="842"/>
      <c r="J47" s="642" t="s">
        <v>1012</v>
      </c>
      <c r="K47" s="252">
        <v>0.2</v>
      </c>
      <c r="L47" s="247" t="s">
        <v>30</v>
      </c>
      <c r="M47" s="248">
        <v>0.3</v>
      </c>
      <c r="N47" s="248">
        <v>0.5</v>
      </c>
      <c r="O47" s="226">
        <v>0.7</v>
      </c>
      <c r="P47" s="227">
        <v>1</v>
      </c>
      <c r="Q47" s="6">
        <f t="shared" si="3"/>
        <v>0.06</v>
      </c>
      <c r="R47" s="6">
        <f t="shared" si="0"/>
        <v>0.1</v>
      </c>
      <c r="S47" s="6">
        <f t="shared" si="4"/>
        <v>0.13999999999999999</v>
      </c>
      <c r="T47" s="6">
        <f t="shared" si="1"/>
        <v>0.2</v>
      </c>
      <c r="U47" s="144">
        <f t="shared" si="2"/>
        <v>0.2</v>
      </c>
      <c r="V47" s="421"/>
      <c r="W47" s="421"/>
      <c r="X47" s="421"/>
      <c r="Y47" s="421"/>
      <c r="Z47" s="511"/>
      <c r="AA47" s="394"/>
      <c r="AB47" s="511"/>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row>
    <row r="48" spans="1:70" s="22" customFormat="1" ht="49.95" customHeight="1" x14ac:dyDescent="0.2">
      <c r="A48" s="504"/>
      <c r="B48" s="506"/>
      <c r="C48" s="513"/>
      <c r="D48" s="333"/>
      <c r="E48" s="832"/>
      <c r="F48" s="835"/>
      <c r="G48" s="847"/>
      <c r="H48" s="849"/>
      <c r="I48" s="842"/>
      <c r="J48" s="642"/>
      <c r="K48" s="249">
        <v>0.2</v>
      </c>
      <c r="L48" s="253" t="s">
        <v>34</v>
      </c>
      <c r="M48" s="251">
        <v>0</v>
      </c>
      <c r="N48" s="251">
        <v>0</v>
      </c>
      <c r="O48" s="228">
        <v>0</v>
      </c>
      <c r="P48" s="228">
        <v>0</v>
      </c>
      <c r="Q48" s="156">
        <f t="shared" si="3"/>
        <v>0</v>
      </c>
      <c r="R48" s="156">
        <f t="shared" si="0"/>
        <v>0</v>
      </c>
      <c r="S48" s="156">
        <f t="shared" si="4"/>
        <v>0</v>
      </c>
      <c r="T48" s="156">
        <f t="shared" si="1"/>
        <v>0</v>
      </c>
      <c r="U48" s="160">
        <f t="shared" si="2"/>
        <v>0</v>
      </c>
      <c r="V48" s="421"/>
      <c r="W48" s="421"/>
      <c r="X48" s="421"/>
      <c r="Y48" s="421"/>
      <c r="Z48" s="511"/>
      <c r="AA48" s="394"/>
      <c r="AB48" s="511"/>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row>
    <row r="49" spans="1:70" s="22" customFormat="1" ht="49.95" customHeight="1" x14ac:dyDescent="0.2">
      <c r="A49" s="504"/>
      <c r="B49" s="506"/>
      <c r="C49" s="513"/>
      <c r="D49" s="333"/>
      <c r="E49" s="832"/>
      <c r="F49" s="835"/>
      <c r="G49" s="847"/>
      <c r="H49" s="849"/>
      <c r="I49" s="842"/>
      <c r="J49" s="642" t="s">
        <v>1013</v>
      </c>
      <c r="K49" s="252">
        <v>0.5</v>
      </c>
      <c r="L49" s="247" t="s">
        <v>30</v>
      </c>
      <c r="M49" s="248">
        <v>0.25</v>
      </c>
      <c r="N49" s="248">
        <v>0.5</v>
      </c>
      <c r="O49" s="226">
        <v>0.75</v>
      </c>
      <c r="P49" s="227">
        <v>1</v>
      </c>
      <c r="Q49" s="6">
        <f t="shared" si="3"/>
        <v>0.125</v>
      </c>
      <c r="R49" s="6">
        <f t="shared" si="0"/>
        <v>0.25</v>
      </c>
      <c r="S49" s="6">
        <f t="shared" si="4"/>
        <v>0.375</v>
      </c>
      <c r="T49" s="6">
        <f t="shared" si="1"/>
        <v>0.5</v>
      </c>
      <c r="U49" s="144">
        <f t="shared" si="2"/>
        <v>0.5</v>
      </c>
      <c r="V49" s="421"/>
      <c r="W49" s="421"/>
      <c r="X49" s="421"/>
      <c r="Y49" s="421"/>
      <c r="Z49" s="511"/>
      <c r="AA49" s="394"/>
      <c r="AB49" s="511"/>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row>
    <row r="50" spans="1:70" s="22" customFormat="1" ht="49.95" customHeight="1" x14ac:dyDescent="0.2">
      <c r="A50" s="504"/>
      <c r="B50" s="506"/>
      <c r="C50" s="513"/>
      <c r="D50" s="333"/>
      <c r="E50" s="837"/>
      <c r="F50" s="838"/>
      <c r="G50" s="847"/>
      <c r="H50" s="849"/>
      <c r="I50" s="842"/>
      <c r="J50" s="642"/>
      <c r="K50" s="249">
        <v>0.5</v>
      </c>
      <c r="L50" s="253" t="s">
        <v>34</v>
      </c>
      <c r="M50" s="251">
        <v>0</v>
      </c>
      <c r="N50" s="251">
        <v>0</v>
      </c>
      <c r="O50" s="228">
        <v>0</v>
      </c>
      <c r="P50" s="228">
        <v>0</v>
      </c>
      <c r="Q50" s="156">
        <f t="shared" si="3"/>
        <v>0</v>
      </c>
      <c r="R50" s="156">
        <f t="shared" si="0"/>
        <v>0</v>
      </c>
      <c r="S50" s="156">
        <f t="shared" si="4"/>
        <v>0</v>
      </c>
      <c r="T50" s="156">
        <f t="shared" si="1"/>
        <v>0</v>
      </c>
      <c r="U50" s="160">
        <f t="shared" si="2"/>
        <v>0</v>
      </c>
      <c r="V50" s="421"/>
      <c r="W50" s="421"/>
      <c r="X50" s="421"/>
      <c r="Y50" s="421"/>
      <c r="Z50" s="511"/>
      <c r="AA50" s="394"/>
      <c r="AB50" s="511"/>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row>
    <row r="51" spans="1:70" s="22" customFormat="1" ht="49.95" customHeight="1" x14ac:dyDescent="0.2">
      <c r="A51" s="504"/>
      <c r="B51" s="506"/>
      <c r="C51" s="513"/>
      <c r="D51" s="337" t="s">
        <v>510</v>
      </c>
      <c r="E51" s="844" t="s">
        <v>511</v>
      </c>
      <c r="F51" s="840">
        <v>117</v>
      </c>
      <c r="G51" s="847" t="s">
        <v>1014</v>
      </c>
      <c r="H51" s="849" t="s">
        <v>489</v>
      </c>
      <c r="I51" s="834">
        <f>+X51</f>
        <v>0</v>
      </c>
      <c r="J51" s="642" t="s">
        <v>1015</v>
      </c>
      <c r="K51" s="252">
        <v>0.3</v>
      </c>
      <c r="L51" s="247" t="s">
        <v>30</v>
      </c>
      <c r="M51" s="248">
        <v>0.2</v>
      </c>
      <c r="N51" s="248">
        <v>0.5</v>
      </c>
      <c r="O51" s="226">
        <v>0.75</v>
      </c>
      <c r="P51" s="227">
        <v>1</v>
      </c>
      <c r="Q51" s="6">
        <f t="shared" si="3"/>
        <v>0.06</v>
      </c>
      <c r="R51" s="6">
        <f t="shared" si="0"/>
        <v>0.15</v>
      </c>
      <c r="S51" s="6">
        <f t="shared" si="4"/>
        <v>0.22499999999999998</v>
      </c>
      <c r="T51" s="6">
        <f t="shared" si="1"/>
        <v>0.3</v>
      </c>
      <c r="U51" s="144">
        <f t="shared" si="2"/>
        <v>0.3</v>
      </c>
      <c r="V51" s="421">
        <f>+Q52+Q54</f>
        <v>0</v>
      </c>
      <c r="W51" s="421">
        <f>+R52+R54</f>
        <v>0</v>
      </c>
      <c r="X51" s="421">
        <f>+S52+S54</f>
        <v>0</v>
      </c>
      <c r="Y51" s="421">
        <f>+T52+T54</f>
        <v>0</v>
      </c>
      <c r="Z51" s="511"/>
      <c r="AA51" s="394"/>
      <c r="AB51" s="511"/>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row>
    <row r="52" spans="1:70" s="22" customFormat="1" ht="49.95" customHeight="1" x14ac:dyDescent="0.2">
      <c r="A52" s="504"/>
      <c r="B52" s="506"/>
      <c r="C52" s="513"/>
      <c r="D52" s="334"/>
      <c r="E52" s="832"/>
      <c r="F52" s="835"/>
      <c r="G52" s="847"/>
      <c r="H52" s="849"/>
      <c r="I52" s="842"/>
      <c r="J52" s="642"/>
      <c r="K52" s="249">
        <v>0.3</v>
      </c>
      <c r="L52" s="253" t="s">
        <v>34</v>
      </c>
      <c r="M52" s="251">
        <v>0</v>
      </c>
      <c r="N52" s="251">
        <v>0</v>
      </c>
      <c r="O52" s="228">
        <v>0</v>
      </c>
      <c r="P52" s="228">
        <v>0</v>
      </c>
      <c r="Q52" s="156">
        <f t="shared" si="3"/>
        <v>0</v>
      </c>
      <c r="R52" s="156">
        <f t="shared" si="0"/>
        <v>0</v>
      </c>
      <c r="S52" s="156">
        <f t="shared" si="4"/>
        <v>0</v>
      </c>
      <c r="T52" s="156">
        <f t="shared" si="1"/>
        <v>0</v>
      </c>
      <c r="U52" s="160">
        <f t="shared" si="2"/>
        <v>0</v>
      </c>
      <c r="V52" s="421"/>
      <c r="W52" s="421"/>
      <c r="X52" s="421"/>
      <c r="Y52" s="421"/>
      <c r="Z52" s="511"/>
      <c r="AA52" s="394"/>
      <c r="AB52" s="511"/>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row>
    <row r="53" spans="1:70" s="22" customFormat="1" ht="49.95" customHeight="1" x14ac:dyDescent="0.2">
      <c r="A53" s="504"/>
      <c r="B53" s="506"/>
      <c r="C53" s="513"/>
      <c r="D53" s="334"/>
      <c r="E53" s="832"/>
      <c r="F53" s="835"/>
      <c r="G53" s="847"/>
      <c r="H53" s="849"/>
      <c r="I53" s="842"/>
      <c r="J53" s="642" t="s">
        <v>1016</v>
      </c>
      <c r="K53" s="252">
        <v>0.7</v>
      </c>
      <c r="L53" s="247" t="s">
        <v>30</v>
      </c>
      <c r="M53" s="248">
        <v>0.3</v>
      </c>
      <c r="N53" s="248">
        <v>0.5</v>
      </c>
      <c r="O53" s="226">
        <v>0.8</v>
      </c>
      <c r="P53" s="227">
        <v>1</v>
      </c>
      <c r="Q53" s="6">
        <f t="shared" si="3"/>
        <v>0.21</v>
      </c>
      <c r="R53" s="6">
        <f t="shared" si="0"/>
        <v>0.35</v>
      </c>
      <c r="S53" s="6">
        <f t="shared" si="4"/>
        <v>0.55999999999999994</v>
      </c>
      <c r="T53" s="6">
        <f t="shared" si="1"/>
        <v>0.7</v>
      </c>
      <c r="U53" s="144">
        <f t="shared" si="2"/>
        <v>0.7</v>
      </c>
      <c r="V53" s="421"/>
      <c r="W53" s="421"/>
      <c r="X53" s="421"/>
      <c r="Y53" s="421"/>
      <c r="Z53" s="511"/>
      <c r="AA53" s="394"/>
      <c r="AB53" s="511"/>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row>
    <row r="54" spans="1:70" s="22" customFormat="1" ht="60.75" customHeight="1" x14ac:dyDescent="0.2">
      <c r="A54" s="504"/>
      <c r="B54" s="506"/>
      <c r="C54" s="513"/>
      <c r="D54" s="334"/>
      <c r="E54" s="837"/>
      <c r="F54" s="838"/>
      <c r="G54" s="847"/>
      <c r="H54" s="849"/>
      <c r="I54" s="842"/>
      <c r="J54" s="642"/>
      <c r="K54" s="249">
        <v>0.7</v>
      </c>
      <c r="L54" s="253" t="s">
        <v>34</v>
      </c>
      <c r="M54" s="251">
        <v>0</v>
      </c>
      <c r="N54" s="251">
        <v>0</v>
      </c>
      <c r="O54" s="228">
        <v>0</v>
      </c>
      <c r="P54" s="228">
        <v>0</v>
      </c>
      <c r="Q54" s="156">
        <f t="shared" si="3"/>
        <v>0</v>
      </c>
      <c r="R54" s="156">
        <f t="shared" si="0"/>
        <v>0</v>
      </c>
      <c r="S54" s="156">
        <f t="shared" si="4"/>
        <v>0</v>
      </c>
      <c r="T54" s="156">
        <f t="shared" si="1"/>
        <v>0</v>
      </c>
      <c r="U54" s="160">
        <f t="shared" si="2"/>
        <v>0</v>
      </c>
      <c r="V54" s="421"/>
      <c r="W54" s="421"/>
      <c r="X54" s="421"/>
      <c r="Y54" s="421"/>
      <c r="Z54" s="511"/>
      <c r="AA54" s="395"/>
      <c r="AB54" s="511"/>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row>
    <row r="55" spans="1:70" s="22" customFormat="1" ht="49.95" customHeight="1" x14ac:dyDescent="0.2">
      <c r="A55" s="504"/>
      <c r="B55" s="506"/>
      <c r="C55" s="513"/>
      <c r="D55" s="334"/>
      <c r="E55" s="674" t="s">
        <v>741</v>
      </c>
      <c r="F55" s="856">
        <v>118</v>
      </c>
      <c r="G55" s="857" t="s">
        <v>1017</v>
      </c>
      <c r="H55" s="857" t="s">
        <v>1018</v>
      </c>
      <c r="I55" s="858">
        <f>+X55</f>
        <v>0</v>
      </c>
      <c r="J55" s="859" t="s">
        <v>1019</v>
      </c>
      <c r="K55" s="246">
        <v>0.5</v>
      </c>
      <c r="L55" s="247" t="s">
        <v>30</v>
      </c>
      <c r="M55" s="248">
        <v>0.15</v>
      </c>
      <c r="N55" s="248">
        <v>0.4</v>
      </c>
      <c r="O55" s="226">
        <v>0.7</v>
      </c>
      <c r="P55" s="227">
        <v>1</v>
      </c>
      <c r="Q55" s="6">
        <f>+SUM(M55:M55)*K55</f>
        <v>7.4999999999999997E-2</v>
      </c>
      <c r="R55" s="6">
        <f>+SUM(N55:N55)*K55</f>
        <v>0.2</v>
      </c>
      <c r="S55" s="6">
        <f t="shared" si="4"/>
        <v>0.35</v>
      </c>
      <c r="T55" s="6">
        <f t="shared" si="1"/>
        <v>0.5</v>
      </c>
      <c r="U55" s="144">
        <f t="shared" si="2"/>
        <v>0.5</v>
      </c>
      <c r="V55" s="296">
        <f>+Q56+Q58</f>
        <v>0</v>
      </c>
      <c r="W55" s="296">
        <f>+R56+R58</f>
        <v>0</v>
      </c>
      <c r="X55" s="296">
        <f>+S56+S58</f>
        <v>0</v>
      </c>
      <c r="Y55" s="296">
        <f>+T56+T58</f>
        <v>0</v>
      </c>
      <c r="Z55" s="511"/>
      <c r="AA55" s="393" t="s">
        <v>512</v>
      </c>
      <c r="AB55" s="511"/>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row>
    <row r="56" spans="1:70" s="22" customFormat="1" ht="49.95" customHeight="1" x14ac:dyDescent="0.2">
      <c r="A56" s="504"/>
      <c r="B56" s="506"/>
      <c r="C56" s="513"/>
      <c r="D56" s="334"/>
      <c r="E56" s="677"/>
      <c r="F56" s="860"/>
      <c r="G56" s="861"/>
      <c r="H56" s="861"/>
      <c r="I56" s="862"/>
      <c r="J56" s="863"/>
      <c r="K56" s="249">
        <v>0.5</v>
      </c>
      <c r="L56" s="250" t="s">
        <v>34</v>
      </c>
      <c r="M56" s="251">
        <v>0</v>
      </c>
      <c r="N56" s="251">
        <v>0</v>
      </c>
      <c r="O56" s="228">
        <v>0</v>
      </c>
      <c r="P56" s="228">
        <v>0</v>
      </c>
      <c r="Q56" s="156">
        <f>+SUM(M56:M56)*K56</f>
        <v>0</v>
      </c>
      <c r="R56" s="156">
        <f>+SUM(N56:N56)*K56</f>
        <v>0</v>
      </c>
      <c r="S56" s="156">
        <f t="shared" si="4"/>
        <v>0</v>
      </c>
      <c r="T56" s="156">
        <f>+SUM(P56:P56)*K56</f>
        <v>0</v>
      </c>
      <c r="U56" s="160">
        <f t="shared" si="2"/>
        <v>0</v>
      </c>
      <c r="V56" s="297"/>
      <c r="W56" s="297"/>
      <c r="X56" s="297"/>
      <c r="Y56" s="297"/>
      <c r="Z56" s="511"/>
      <c r="AA56" s="394"/>
      <c r="AB56" s="511"/>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row>
    <row r="57" spans="1:70" s="22" customFormat="1" ht="49.95" customHeight="1" x14ac:dyDescent="0.2">
      <c r="A57" s="504"/>
      <c r="B57" s="506"/>
      <c r="C57" s="513"/>
      <c r="D57" s="334"/>
      <c r="E57" s="677"/>
      <c r="F57" s="860"/>
      <c r="G57" s="674" t="s">
        <v>1020</v>
      </c>
      <c r="H57" s="674" t="s">
        <v>513</v>
      </c>
      <c r="I57" s="862"/>
      <c r="J57" s="645" t="s">
        <v>1021</v>
      </c>
      <c r="K57" s="246">
        <v>0.5</v>
      </c>
      <c r="L57" s="247" t="s">
        <v>30</v>
      </c>
      <c r="M57" s="248">
        <v>0.3</v>
      </c>
      <c r="N57" s="248">
        <v>0.7</v>
      </c>
      <c r="O57" s="226">
        <v>1</v>
      </c>
      <c r="P57" s="227">
        <v>1</v>
      </c>
      <c r="Q57" s="6">
        <f>+SUM(M57:M57)*K57</f>
        <v>0.15</v>
      </c>
      <c r="R57" s="6">
        <f>+SUM(N57:N57)*K57</f>
        <v>0.35</v>
      </c>
      <c r="S57" s="6">
        <f t="shared" si="4"/>
        <v>0.5</v>
      </c>
      <c r="T57" s="6">
        <f t="shared" si="1"/>
        <v>0.5</v>
      </c>
      <c r="U57" s="144">
        <f t="shared" si="2"/>
        <v>0.5</v>
      </c>
      <c r="V57" s="297"/>
      <c r="W57" s="297"/>
      <c r="X57" s="297"/>
      <c r="Y57" s="297"/>
      <c r="Z57" s="511"/>
      <c r="AA57" s="394"/>
      <c r="AB57" s="511"/>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row>
    <row r="58" spans="1:70" s="22" customFormat="1" ht="49.95" customHeight="1" x14ac:dyDescent="0.2">
      <c r="A58" s="504"/>
      <c r="B58" s="506"/>
      <c r="C58" s="513"/>
      <c r="D58" s="335"/>
      <c r="E58" s="679"/>
      <c r="F58" s="864"/>
      <c r="G58" s="679"/>
      <c r="H58" s="679"/>
      <c r="I58" s="865"/>
      <c r="J58" s="650"/>
      <c r="K58" s="249">
        <v>0.5</v>
      </c>
      <c r="L58" s="250" t="s">
        <v>34</v>
      </c>
      <c r="M58" s="251">
        <v>0</v>
      </c>
      <c r="N58" s="251">
        <v>0</v>
      </c>
      <c r="O58" s="228">
        <v>0</v>
      </c>
      <c r="P58" s="228">
        <v>0</v>
      </c>
      <c r="Q58" s="156">
        <f>+SUM(M58:M58)*K58</f>
        <v>0</v>
      </c>
      <c r="R58" s="156">
        <f>+SUM(N58:N58)*K58</f>
        <v>0</v>
      </c>
      <c r="S58" s="156">
        <f t="shared" si="4"/>
        <v>0</v>
      </c>
      <c r="T58" s="156">
        <f t="shared" si="1"/>
        <v>0</v>
      </c>
      <c r="U58" s="160">
        <f t="shared" si="2"/>
        <v>0</v>
      </c>
      <c r="V58" s="298"/>
      <c r="W58" s="298"/>
      <c r="X58" s="298"/>
      <c r="Y58" s="298"/>
      <c r="Z58" s="511"/>
      <c r="AA58" s="395"/>
      <c r="AB58" s="511"/>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row>
    <row r="59" spans="1:70" s="22" customFormat="1" ht="67.5" customHeight="1" x14ac:dyDescent="0.3">
      <c r="A59" s="504"/>
      <c r="B59" s="506"/>
      <c r="C59" s="513"/>
      <c r="D59" s="333"/>
      <c r="E59" s="847" t="s">
        <v>514</v>
      </c>
      <c r="F59" s="840">
        <v>119</v>
      </c>
      <c r="G59" s="847" t="s">
        <v>515</v>
      </c>
      <c r="H59" s="849" t="s">
        <v>712</v>
      </c>
      <c r="I59" s="834">
        <v>0</v>
      </c>
      <c r="J59" s="642" t="s">
        <v>516</v>
      </c>
      <c r="K59" s="252">
        <v>0.6</v>
      </c>
      <c r="L59" s="247" t="s">
        <v>30</v>
      </c>
      <c r="M59" s="248">
        <v>0.1</v>
      </c>
      <c r="N59" s="248">
        <v>0.4</v>
      </c>
      <c r="O59" s="226">
        <v>0.7</v>
      </c>
      <c r="P59" s="227">
        <v>1</v>
      </c>
      <c r="Q59" s="6">
        <f t="shared" si="3"/>
        <v>0.06</v>
      </c>
      <c r="R59" s="6">
        <f t="shared" si="0"/>
        <v>0.24</v>
      </c>
      <c r="S59" s="6">
        <f t="shared" si="4"/>
        <v>0.42</v>
      </c>
      <c r="T59" s="6">
        <f t="shared" si="1"/>
        <v>0.6</v>
      </c>
      <c r="U59" s="144">
        <f t="shared" si="2"/>
        <v>0.6</v>
      </c>
      <c r="V59" s="421">
        <v>0</v>
      </c>
      <c r="W59" s="421">
        <v>0</v>
      </c>
      <c r="X59" s="421">
        <v>0</v>
      </c>
      <c r="Y59" s="421">
        <f>+T60+T62+T64+T66</f>
        <v>0</v>
      </c>
      <c r="Z59" s="511"/>
      <c r="AA59" s="393" t="s">
        <v>507</v>
      </c>
      <c r="AB59" s="511"/>
      <c r="AC59" s="23" t="s">
        <v>713</v>
      </c>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row>
    <row r="60" spans="1:70" s="22" customFormat="1" ht="79.5" customHeight="1" x14ac:dyDescent="0.2">
      <c r="A60" s="504"/>
      <c r="B60" s="506"/>
      <c r="C60" s="513"/>
      <c r="D60" s="333"/>
      <c r="E60" s="847"/>
      <c r="F60" s="835"/>
      <c r="G60" s="847"/>
      <c r="H60" s="849"/>
      <c r="I60" s="842"/>
      <c r="J60" s="642"/>
      <c r="K60" s="249">
        <v>0.6</v>
      </c>
      <c r="L60" s="250" t="s">
        <v>34</v>
      </c>
      <c r="M60" s="251">
        <v>0</v>
      </c>
      <c r="N60" s="251">
        <v>0</v>
      </c>
      <c r="O60" s="228">
        <v>0</v>
      </c>
      <c r="P60" s="228">
        <v>0</v>
      </c>
      <c r="Q60" s="156">
        <f t="shared" si="3"/>
        <v>0</v>
      </c>
      <c r="R60" s="156">
        <f t="shared" si="0"/>
        <v>0</v>
      </c>
      <c r="S60" s="156">
        <f t="shared" si="4"/>
        <v>0</v>
      </c>
      <c r="T60" s="156">
        <f t="shared" si="1"/>
        <v>0</v>
      </c>
      <c r="U60" s="160">
        <f t="shared" si="2"/>
        <v>0</v>
      </c>
      <c r="V60" s="421"/>
      <c r="W60" s="421"/>
      <c r="X60" s="421"/>
      <c r="Y60" s="421"/>
      <c r="Z60" s="511"/>
      <c r="AA60" s="394"/>
      <c r="AB60" s="511"/>
      <c r="AC60" s="22" t="s">
        <v>714</v>
      </c>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row>
    <row r="61" spans="1:70" s="22" customFormat="1" ht="49.95" customHeight="1" x14ac:dyDescent="0.2">
      <c r="A61" s="504"/>
      <c r="B61" s="506"/>
      <c r="C61" s="513"/>
      <c r="D61" s="333"/>
      <c r="E61" s="847"/>
      <c r="F61" s="835"/>
      <c r="G61" s="847"/>
      <c r="H61" s="849"/>
      <c r="I61" s="842"/>
      <c r="J61" s="642" t="s">
        <v>517</v>
      </c>
      <c r="K61" s="252">
        <v>0.1</v>
      </c>
      <c r="L61" s="247" t="s">
        <v>30</v>
      </c>
      <c r="M61" s="248">
        <v>0.1</v>
      </c>
      <c r="N61" s="248">
        <v>0.5</v>
      </c>
      <c r="O61" s="226">
        <v>0.8</v>
      </c>
      <c r="P61" s="227">
        <v>1</v>
      </c>
      <c r="Q61" s="6">
        <f t="shared" si="3"/>
        <v>1.0000000000000002E-2</v>
      </c>
      <c r="R61" s="6">
        <f t="shared" si="0"/>
        <v>0.05</v>
      </c>
      <c r="S61" s="6">
        <f t="shared" si="4"/>
        <v>8.0000000000000016E-2</v>
      </c>
      <c r="T61" s="6">
        <f t="shared" si="1"/>
        <v>0.1</v>
      </c>
      <c r="U61" s="144">
        <f t="shared" si="2"/>
        <v>0.1</v>
      </c>
      <c r="V61" s="421"/>
      <c r="W61" s="421"/>
      <c r="X61" s="421"/>
      <c r="Y61" s="421"/>
      <c r="Z61" s="511"/>
      <c r="AA61" s="394"/>
      <c r="AB61" s="511"/>
      <c r="AC61" s="22" t="s">
        <v>715</v>
      </c>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row>
    <row r="62" spans="1:70" s="22" customFormat="1" ht="49.95" customHeight="1" x14ac:dyDescent="0.2">
      <c r="A62" s="504"/>
      <c r="B62" s="506"/>
      <c r="C62" s="513"/>
      <c r="D62" s="333"/>
      <c r="E62" s="847"/>
      <c r="F62" s="835"/>
      <c r="G62" s="847"/>
      <c r="H62" s="849"/>
      <c r="I62" s="842"/>
      <c r="J62" s="642"/>
      <c r="K62" s="249">
        <v>0.1</v>
      </c>
      <c r="L62" s="250" t="s">
        <v>34</v>
      </c>
      <c r="M62" s="251">
        <v>0.2</v>
      </c>
      <c r="N62" s="251">
        <v>0.5</v>
      </c>
      <c r="O62" s="228">
        <v>0.8</v>
      </c>
      <c r="P62" s="228">
        <v>0</v>
      </c>
      <c r="Q62" s="156">
        <f t="shared" si="3"/>
        <v>2.0000000000000004E-2</v>
      </c>
      <c r="R62" s="156">
        <f t="shared" si="0"/>
        <v>0.05</v>
      </c>
      <c r="S62" s="156">
        <f t="shared" si="4"/>
        <v>8.0000000000000016E-2</v>
      </c>
      <c r="T62" s="156">
        <f t="shared" si="1"/>
        <v>0</v>
      </c>
      <c r="U62" s="160">
        <f t="shared" si="2"/>
        <v>8.0000000000000016E-2</v>
      </c>
      <c r="V62" s="421"/>
      <c r="W62" s="421"/>
      <c r="X62" s="421"/>
      <c r="Y62" s="421"/>
      <c r="Z62" s="511"/>
      <c r="AA62" s="394"/>
      <c r="AB62" s="511"/>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row>
    <row r="63" spans="1:70" s="22" customFormat="1" ht="49.95" customHeight="1" x14ac:dyDescent="0.2">
      <c r="A63" s="504"/>
      <c r="B63" s="506"/>
      <c r="C63" s="513"/>
      <c r="D63" s="333"/>
      <c r="E63" s="847"/>
      <c r="F63" s="835"/>
      <c r="G63" s="847"/>
      <c r="H63" s="849"/>
      <c r="I63" s="842"/>
      <c r="J63" s="642" t="s">
        <v>518</v>
      </c>
      <c r="K63" s="252">
        <v>0.2</v>
      </c>
      <c r="L63" s="247" t="s">
        <v>30</v>
      </c>
      <c r="M63" s="248">
        <v>0.1</v>
      </c>
      <c r="N63" s="248">
        <v>0.5</v>
      </c>
      <c r="O63" s="226">
        <v>0.8</v>
      </c>
      <c r="P63" s="227">
        <v>1</v>
      </c>
      <c r="Q63" s="6">
        <f t="shared" si="3"/>
        <v>2.0000000000000004E-2</v>
      </c>
      <c r="R63" s="6">
        <f t="shared" si="0"/>
        <v>0.1</v>
      </c>
      <c r="S63" s="6">
        <f t="shared" si="4"/>
        <v>0.16000000000000003</v>
      </c>
      <c r="T63" s="6">
        <f t="shared" si="1"/>
        <v>0.2</v>
      </c>
      <c r="U63" s="144">
        <f t="shared" si="2"/>
        <v>0.2</v>
      </c>
      <c r="V63" s="421"/>
      <c r="W63" s="421"/>
      <c r="X63" s="421"/>
      <c r="Y63" s="421"/>
      <c r="Z63" s="511"/>
      <c r="AA63" s="394"/>
      <c r="AB63" s="511"/>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row>
    <row r="64" spans="1:70" s="22" customFormat="1" ht="49.95" customHeight="1" x14ac:dyDescent="0.2">
      <c r="A64" s="504"/>
      <c r="B64" s="506"/>
      <c r="C64" s="513"/>
      <c r="D64" s="333"/>
      <c r="E64" s="847"/>
      <c r="F64" s="835"/>
      <c r="G64" s="847"/>
      <c r="H64" s="849"/>
      <c r="I64" s="842"/>
      <c r="J64" s="642"/>
      <c r="K64" s="249">
        <v>0.2</v>
      </c>
      <c r="L64" s="250" t="s">
        <v>34</v>
      </c>
      <c r="M64" s="251">
        <v>0.2</v>
      </c>
      <c r="N64" s="251">
        <v>0.5</v>
      </c>
      <c r="O64" s="228">
        <v>0.8</v>
      </c>
      <c r="P64" s="228">
        <v>0</v>
      </c>
      <c r="Q64" s="156">
        <f t="shared" si="3"/>
        <v>4.0000000000000008E-2</v>
      </c>
      <c r="R64" s="156">
        <f t="shared" si="0"/>
        <v>0.1</v>
      </c>
      <c r="S64" s="156">
        <f t="shared" si="4"/>
        <v>0.16000000000000003</v>
      </c>
      <c r="T64" s="156">
        <f t="shared" si="1"/>
        <v>0</v>
      </c>
      <c r="U64" s="160">
        <f t="shared" si="2"/>
        <v>0.16000000000000003</v>
      </c>
      <c r="V64" s="421"/>
      <c r="W64" s="421"/>
      <c r="X64" s="421"/>
      <c r="Y64" s="421"/>
      <c r="Z64" s="511"/>
      <c r="AA64" s="394"/>
      <c r="AB64" s="511"/>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row>
    <row r="65" spans="1:70" s="22" customFormat="1" ht="49.95" customHeight="1" x14ac:dyDescent="0.2">
      <c r="A65" s="504"/>
      <c r="B65" s="506"/>
      <c r="C65" s="513"/>
      <c r="D65" s="333"/>
      <c r="E65" s="847"/>
      <c r="F65" s="835"/>
      <c r="G65" s="847"/>
      <c r="H65" s="849"/>
      <c r="I65" s="842"/>
      <c r="J65" s="642" t="s">
        <v>519</v>
      </c>
      <c r="K65" s="252">
        <v>0.1</v>
      </c>
      <c r="L65" s="247" t="s">
        <v>30</v>
      </c>
      <c r="M65" s="248">
        <v>0.1</v>
      </c>
      <c r="N65" s="248">
        <v>0.5</v>
      </c>
      <c r="O65" s="226">
        <v>0.8</v>
      </c>
      <c r="P65" s="227">
        <v>1</v>
      </c>
      <c r="Q65" s="6">
        <f t="shared" si="3"/>
        <v>1.0000000000000002E-2</v>
      </c>
      <c r="R65" s="6">
        <f t="shared" si="0"/>
        <v>0.05</v>
      </c>
      <c r="S65" s="6">
        <f t="shared" si="4"/>
        <v>8.0000000000000016E-2</v>
      </c>
      <c r="T65" s="6">
        <f t="shared" si="1"/>
        <v>0.1</v>
      </c>
      <c r="U65" s="144">
        <f t="shared" si="2"/>
        <v>0.1</v>
      </c>
      <c r="V65" s="421"/>
      <c r="W65" s="421"/>
      <c r="X65" s="421"/>
      <c r="Y65" s="421"/>
      <c r="Z65" s="511"/>
      <c r="AA65" s="394"/>
      <c r="AB65" s="511"/>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row>
    <row r="66" spans="1:70" s="22" customFormat="1" ht="49.95" customHeight="1" x14ac:dyDescent="0.2">
      <c r="A66" s="504"/>
      <c r="B66" s="506"/>
      <c r="C66" s="513"/>
      <c r="D66" s="333"/>
      <c r="E66" s="847"/>
      <c r="F66" s="838"/>
      <c r="G66" s="847"/>
      <c r="H66" s="849"/>
      <c r="I66" s="842"/>
      <c r="J66" s="642"/>
      <c r="K66" s="249">
        <v>0.1</v>
      </c>
      <c r="L66" s="250" t="s">
        <v>34</v>
      </c>
      <c r="M66" s="251">
        <v>0</v>
      </c>
      <c r="N66" s="251">
        <v>0</v>
      </c>
      <c r="O66" s="228">
        <v>0</v>
      </c>
      <c r="P66" s="228">
        <v>0</v>
      </c>
      <c r="Q66" s="156">
        <f t="shared" si="3"/>
        <v>0</v>
      </c>
      <c r="R66" s="156">
        <f t="shared" si="0"/>
        <v>0</v>
      </c>
      <c r="S66" s="156">
        <f t="shared" si="4"/>
        <v>0</v>
      </c>
      <c r="T66" s="156">
        <f t="shared" si="1"/>
        <v>0</v>
      </c>
      <c r="U66" s="160">
        <f t="shared" si="2"/>
        <v>0</v>
      </c>
      <c r="V66" s="421"/>
      <c r="W66" s="421"/>
      <c r="X66" s="421"/>
      <c r="Y66" s="421"/>
      <c r="Z66" s="512"/>
      <c r="AA66" s="395"/>
      <c r="AB66" s="511"/>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row>
    <row r="67" spans="1:70" s="22" customFormat="1" ht="49.95" customHeight="1" x14ac:dyDescent="0.2">
      <c r="A67" s="504"/>
      <c r="B67" s="506"/>
      <c r="C67" s="513"/>
      <c r="D67" s="349" t="s">
        <v>520</v>
      </c>
      <c r="E67" s="839" t="s">
        <v>521</v>
      </c>
      <c r="F67" s="840">
        <v>120</v>
      </c>
      <c r="G67" s="847" t="s">
        <v>522</v>
      </c>
      <c r="H67" s="847" t="s">
        <v>523</v>
      </c>
      <c r="I67" s="866">
        <f>+X67</f>
        <v>0</v>
      </c>
      <c r="J67" s="642" t="s">
        <v>524</v>
      </c>
      <c r="K67" s="249">
        <v>0.25</v>
      </c>
      <c r="L67" s="247" t="s">
        <v>30</v>
      </c>
      <c r="M67" s="248">
        <v>0.05</v>
      </c>
      <c r="N67" s="248">
        <v>0.5</v>
      </c>
      <c r="O67" s="226">
        <v>0.8</v>
      </c>
      <c r="P67" s="227">
        <v>1</v>
      </c>
      <c r="Q67" s="6">
        <f t="shared" si="3"/>
        <v>1.2500000000000001E-2</v>
      </c>
      <c r="R67" s="6">
        <f t="shared" si="0"/>
        <v>0.125</v>
      </c>
      <c r="S67" s="6">
        <f t="shared" si="4"/>
        <v>0.2</v>
      </c>
      <c r="T67" s="6">
        <f t="shared" si="1"/>
        <v>0.25</v>
      </c>
      <c r="U67" s="144">
        <f t="shared" si="2"/>
        <v>0.25</v>
      </c>
      <c r="V67" s="421">
        <f>+Q68+Q70+Q72+Q74</f>
        <v>0</v>
      </c>
      <c r="W67" s="421">
        <f>+R68+R70+R72+R74</f>
        <v>0</v>
      </c>
      <c r="X67" s="421">
        <f>+S68+S70+S72+S74</f>
        <v>0</v>
      </c>
      <c r="Y67" s="421">
        <f>+T68+T70+T72+T74</f>
        <v>0</v>
      </c>
      <c r="Z67" s="510" t="s">
        <v>525</v>
      </c>
      <c r="AA67" s="422" t="s">
        <v>526</v>
      </c>
      <c r="AB67" s="511"/>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row>
    <row r="68" spans="1:70" s="22" customFormat="1" ht="75" customHeight="1" x14ac:dyDescent="0.2">
      <c r="A68" s="504"/>
      <c r="B68" s="506"/>
      <c r="C68" s="513"/>
      <c r="D68" s="349"/>
      <c r="E68" s="841"/>
      <c r="F68" s="835"/>
      <c r="G68" s="847"/>
      <c r="H68" s="847"/>
      <c r="I68" s="867"/>
      <c r="J68" s="642"/>
      <c r="K68" s="249">
        <v>0.25</v>
      </c>
      <c r="L68" s="250" t="s">
        <v>34</v>
      </c>
      <c r="M68" s="251">
        <v>0</v>
      </c>
      <c r="N68" s="251">
        <v>0</v>
      </c>
      <c r="O68" s="228">
        <v>0</v>
      </c>
      <c r="P68" s="228">
        <v>0</v>
      </c>
      <c r="Q68" s="156">
        <f t="shared" si="3"/>
        <v>0</v>
      </c>
      <c r="R68" s="156">
        <f t="shared" si="0"/>
        <v>0</v>
      </c>
      <c r="S68" s="156">
        <f t="shared" si="4"/>
        <v>0</v>
      </c>
      <c r="T68" s="156">
        <f t="shared" si="1"/>
        <v>0</v>
      </c>
      <c r="U68" s="160">
        <f t="shared" si="2"/>
        <v>0</v>
      </c>
      <c r="V68" s="421"/>
      <c r="W68" s="421"/>
      <c r="X68" s="421"/>
      <c r="Y68" s="421"/>
      <c r="Z68" s="511"/>
      <c r="AA68" s="423"/>
      <c r="AB68" s="511"/>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row>
    <row r="69" spans="1:70" s="22" customFormat="1" ht="49.95" customHeight="1" x14ac:dyDescent="0.2">
      <c r="A69" s="504"/>
      <c r="B69" s="506"/>
      <c r="C69" s="513"/>
      <c r="D69" s="349"/>
      <c r="E69" s="841"/>
      <c r="F69" s="835"/>
      <c r="G69" s="847"/>
      <c r="H69" s="847"/>
      <c r="I69" s="867"/>
      <c r="J69" s="642" t="s">
        <v>527</v>
      </c>
      <c r="K69" s="252">
        <v>0.45</v>
      </c>
      <c r="L69" s="247" t="s">
        <v>30</v>
      </c>
      <c r="M69" s="248">
        <v>0.1</v>
      </c>
      <c r="N69" s="248">
        <v>0.4</v>
      </c>
      <c r="O69" s="226">
        <v>0.7</v>
      </c>
      <c r="P69" s="227">
        <v>1</v>
      </c>
      <c r="Q69" s="6">
        <f t="shared" si="3"/>
        <v>4.5000000000000005E-2</v>
      </c>
      <c r="R69" s="6">
        <f t="shared" si="0"/>
        <v>0.18000000000000002</v>
      </c>
      <c r="S69" s="6">
        <f t="shared" si="4"/>
        <v>0.315</v>
      </c>
      <c r="T69" s="6">
        <f t="shared" si="1"/>
        <v>0.45</v>
      </c>
      <c r="U69" s="144">
        <f t="shared" si="2"/>
        <v>0.45</v>
      </c>
      <c r="V69" s="421"/>
      <c r="W69" s="421"/>
      <c r="X69" s="421"/>
      <c r="Y69" s="421"/>
      <c r="Z69" s="511"/>
      <c r="AA69" s="423"/>
      <c r="AB69" s="511"/>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row>
    <row r="70" spans="1:70" s="22" customFormat="1" ht="68.25" customHeight="1" x14ac:dyDescent="0.2">
      <c r="A70" s="504"/>
      <c r="B70" s="506"/>
      <c r="C70" s="513"/>
      <c r="D70" s="349"/>
      <c r="E70" s="841"/>
      <c r="F70" s="835"/>
      <c r="G70" s="847"/>
      <c r="H70" s="847"/>
      <c r="I70" s="867"/>
      <c r="J70" s="642"/>
      <c r="K70" s="249">
        <v>0.45</v>
      </c>
      <c r="L70" s="250" t="s">
        <v>34</v>
      </c>
      <c r="M70" s="251">
        <v>0</v>
      </c>
      <c r="N70" s="251">
        <v>0</v>
      </c>
      <c r="O70" s="228">
        <v>0</v>
      </c>
      <c r="P70" s="228">
        <v>0</v>
      </c>
      <c r="Q70" s="156">
        <f t="shared" si="3"/>
        <v>0</v>
      </c>
      <c r="R70" s="156">
        <f t="shared" si="0"/>
        <v>0</v>
      </c>
      <c r="S70" s="156">
        <f t="shared" si="4"/>
        <v>0</v>
      </c>
      <c r="T70" s="156">
        <f t="shared" si="1"/>
        <v>0</v>
      </c>
      <c r="U70" s="160">
        <f t="shared" si="2"/>
        <v>0</v>
      </c>
      <c r="V70" s="421"/>
      <c r="W70" s="421"/>
      <c r="X70" s="421"/>
      <c r="Y70" s="421"/>
      <c r="Z70" s="511"/>
      <c r="AA70" s="423"/>
      <c r="AB70" s="511"/>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row>
    <row r="71" spans="1:70" s="22" customFormat="1" ht="78" customHeight="1" x14ac:dyDescent="0.2">
      <c r="A71" s="504"/>
      <c r="B71" s="506"/>
      <c r="C71" s="513"/>
      <c r="D71" s="349"/>
      <c r="E71" s="841"/>
      <c r="F71" s="835"/>
      <c r="G71" s="847"/>
      <c r="H71" s="847"/>
      <c r="I71" s="867"/>
      <c r="J71" s="642" t="s">
        <v>528</v>
      </c>
      <c r="K71" s="252">
        <v>0.15</v>
      </c>
      <c r="L71" s="247" t="s">
        <v>30</v>
      </c>
      <c r="M71" s="248">
        <v>0.1</v>
      </c>
      <c r="N71" s="248">
        <v>0.4</v>
      </c>
      <c r="O71" s="226">
        <v>0.7</v>
      </c>
      <c r="P71" s="227">
        <v>1</v>
      </c>
      <c r="Q71" s="6">
        <f t="shared" si="3"/>
        <v>1.4999999999999999E-2</v>
      </c>
      <c r="R71" s="6">
        <f t="shared" si="0"/>
        <v>0.06</v>
      </c>
      <c r="S71" s="6">
        <f t="shared" si="4"/>
        <v>0.105</v>
      </c>
      <c r="T71" s="6">
        <f t="shared" si="1"/>
        <v>0.15</v>
      </c>
      <c r="U71" s="144">
        <f t="shared" si="2"/>
        <v>0.15</v>
      </c>
      <c r="V71" s="421"/>
      <c r="W71" s="421"/>
      <c r="X71" s="421"/>
      <c r="Y71" s="421"/>
      <c r="Z71" s="511"/>
      <c r="AA71" s="423"/>
      <c r="AB71" s="511"/>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row>
    <row r="72" spans="1:70" s="22" customFormat="1" ht="49.95" customHeight="1" x14ac:dyDescent="0.2">
      <c r="A72" s="504"/>
      <c r="B72" s="506"/>
      <c r="C72" s="513"/>
      <c r="D72" s="349"/>
      <c r="E72" s="841"/>
      <c r="F72" s="835"/>
      <c r="G72" s="847"/>
      <c r="H72" s="847"/>
      <c r="I72" s="867"/>
      <c r="J72" s="642"/>
      <c r="K72" s="249">
        <v>0.15</v>
      </c>
      <c r="L72" s="250" t="s">
        <v>34</v>
      </c>
      <c r="M72" s="251">
        <v>0</v>
      </c>
      <c r="N72" s="251">
        <v>0</v>
      </c>
      <c r="O72" s="228">
        <v>0</v>
      </c>
      <c r="P72" s="228">
        <v>0</v>
      </c>
      <c r="Q72" s="156">
        <f t="shared" si="3"/>
        <v>0</v>
      </c>
      <c r="R72" s="156">
        <f t="shared" ref="R72:R88" si="11">+SUM(N72:N72)*K72</f>
        <v>0</v>
      </c>
      <c r="S72" s="156">
        <f t="shared" ref="S72:S88" si="12">+SUM(O72:O72)*K72</f>
        <v>0</v>
      </c>
      <c r="T72" s="156">
        <f t="shared" ref="T72:T131" si="13">+SUM(P72:P72)*K72</f>
        <v>0</v>
      </c>
      <c r="U72" s="160">
        <f t="shared" ref="U72:U131" si="14">+MAX(Q72:T72)</f>
        <v>0</v>
      </c>
      <c r="V72" s="421"/>
      <c r="W72" s="421"/>
      <c r="X72" s="421"/>
      <c r="Y72" s="421"/>
      <c r="Z72" s="511"/>
      <c r="AA72" s="423"/>
      <c r="AB72" s="511"/>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row>
    <row r="73" spans="1:70" s="22" customFormat="1" ht="49.95" customHeight="1" x14ac:dyDescent="0.2">
      <c r="A73" s="504"/>
      <c r="B73" s="506"/>
      <c r="C73" s="513"/>
      <c r="D73" s="349"/>
      <c r="E73" s="841"/>
      <c r="F73" s="835"/>
      <c r="G73" s="847"/>
      <c r="H73" s="847" t="s">
        <v>529</v>
      </c>
      <c r="I73" s="867"/>
      <c r="J73" s="642" t="s">
        <v>530</v>
      </c>
      <c r="K73" s="252">
        <v>0.15</v>
      </c>
      <c r="L73" s="247" t="s">
        <v>30</v>
      </c>
      <c r="M73" s="254">
        <v>0</v>
      </c>
      <c r="N73" s="254">
        <v>0.33333333333333331</v>
      </c>
      <c r="O73" s="79">
        <v>0.66666666666666663</v>
      </c>
      <c r="P73" s="96">
        <v>1</v>
      </c>
      <c r="Q73" s="6">
        <f t="shared" ref="Q73:Q88" si="15">+SUM(M73:M73)*K73</f>
        <v>0</v>
      </c>
      <c r="R73" s="6">
        <f t="shared" si="11"/>
        <v>4.9999999999999996E-2</v>
      </c>
      <c r="S73" s="6">
        <f t="shared" si="12"/>
        <v>9.9999999999999992E-2</v>
      </c>
      <c r="T73" s="6">
        <f t="shared" si="13"/>
        <v>0.15</v>
      </c>
      <c r="U73" s="144">
        <f t="shared" si="14"/>
        <v>0.15</v>
      </c>
      <c r="V73" s="421"/>
      <c r="W73" s="421"/>
      <c r="X73" s="421"/>
      <c r="Y73" s="421"/>
      <c r="Z73" s="511"/>
      <c r="AA73" s="423"/>
      <c r="AB73" s="511"/>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row>
    <row r="74" spans="1:70" s="22" customFormat="1" ht="49.95" customHeight="1" x14ac:dyDescent="0.2">
      <c r="A74" s="504"/>
      <c r="B74" s="506"/>
      <c r="C74" s="513"/>
      <c r="D74" s="349"/>
      <c r="E74" s="843"/>
      <c r="F74" s="838"/>
      <c r="G74" s="847"/>
      <c r="H74" s="847"/>
      <c r="I74" s="868"/>
      <c r="J74" s="642"/>
      <c r="K74" s="249">
        <v>0.15</v>
      </c>
      <c r="L74" s="250" t="s">
        <v>34</v>
      </c>
      <c r="M74" s="251">
        <v>0</v>
      </c>
      <c r="N74" s="251">
        <v>0</v>
      </c>
      <c r="O74" s="228">
        <v>0</v>
      </c>
      <c r="P74" s="228">
        <v>0</v>
      </c>
      <c r="Q74" s="156">
        <f t="shared" si="15"/>
        <v>0</v>
      </c>
      <c r="R74" s="156">
        <f t="shared" si="11"/>
        <v>0</v>
      </c>
      <c r="S74" s="156">
        <f t="shared" si="12"/>
        <v>0</v>
      </c>
      <c r="T74" s="156">
        <f t="shared" si="13"/>
        <v>0</v>
      </c>
      <c r="U74" s="160">
        <f t="shared" si="14"/>
        <v>0</v>
      </c>
      <c r="V74" s="421"/>
      <c r="W74" s="421"/>
      <c r="X74" s="421"/>
      <c r="Y74" s="421"/>
      <c r="Z74" s="512"/>
      <c r="AA74" s="424"/>
      <c r="AB74" s="511"/>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row>
    <row r="75" spans="1:70" s="22" customFormat="1" ht="45.6" customHeight="1" x14ac:dyDescent="0.2">
      <c r="A75" s="504" t="s">
        <v>531</v>
      </c>
      <c r="B75" s="506"/>
      <c r="C75" s="513" t="s">
        <v>532</v>
      </c>
      <c r="D75" s="333" t="s">
        <v>533</v>
      </c>
      <c r="E75" s="639" t="s">
        <v>534</v>
      </c>
      <c r="F75" s="869">
        <v>121</v>
      </c>
      <c r="G75" s="640" t="s">
        <v>978</v>
      </c>
      <c r="H75" s="847" t="s">
        <v>979</v>
      </c>
      <c r="I75" s="834">
        <f>+X75</f>
        <v>0</v>
      </c>
      <c r="J75" s="870" t="s">
        <v>535</v>
      </c>
      <c r="K75" s="252">
        <v>0.4</v>
      </c>
      <c r="L75" s="247" t="s">
        <v>30</v>
      </c>
      <c r="M75" s="248">
        <v>0.25</v>
      </c>
      <c r="N75" s="248">
        <v>0.5</v>
      </c>
      <c r="O75" s="226">
        <v>0.75</v>
      </c>
      <c r="P75" s="227">
        <v>1</v>
      </c>
      <c r="Q75" s="6">
        <f t="shared" si="15"/>
        <v>0.1</v>
      </c>
      <c r="R75" s="6">
        <f t="shared" si="11"/>
        <v>0.2</v>
      </c>
      <c r="S75" s="6">
        <f t="shared" si="12"/>
        <v>0.30000000000000004</v>
      </c>
      <c r="T75" s="6">
        <f t="shared" si="13"/>
        <v>0.4</v>
      </c>
      <c r="U75" s="144">
        <f t="shared" si="14"/>
        <v>0.4</v>
      </c>
      <c r="V75" s="421">
        <f>+Q76+Q78+Q80</f>
        <v>0</v>
      </c>
      <c r="W75" s="421">
        <f>+R76+R78+R80</f>
        <v>0</v>
      </c>
      <c r="X75" s="421">
        <f>+S76+S78+S80</f>
        <v>0</v>
      </c>
      <c r="Y75" s="421">
        <f>+T76+T78+T80</f>
        <v>0</v>
      </c>
      <c r="Z75" s="510" t="s">
        <v>536</v>
      </c>
      <c r="AA75" s="422" t="s">
        <v>536</v>
      </c>
      <c r="AB75" s="511"/>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row>
    <row r="76" spans="1:70" s="22" customFormat="1" ht="49.95" customHeight="1" x14ac:dyDescent="0.2">
      <c r="A76" s="504"/>
      <c r="B76" s="506"/>
      <c r="C76" s="513"/>
      <c r="D76" s="333"/>
      <c r="E76" s="643"/>
      <c r="F76" s="871"/>
      <c r="G76" s="640"/>
      <c r="H76" s="847"/>
      <c r="I76" s="834"/>
      <c r="J76" s="870"/>
      <c r="K76" s="249">
        <v>0.4</v>
      </c>
      <c r="L76" s="250" t="s">
        <v>34</v>
      </c>
      <c r="M76" s="251">
        <v>0</v>
      </c>
      <c r="N76" s="251">
        <v>0</v>
      </c>
      <c r="O76" s="228">
        <v>0</v>
      </c>
      <c r="P76" s="228">
        <v>0</v>
      </c>
      <c r="Q76" s="156">
        <f t="shared" si="15"/>
        <v>0</v>
      </c>
      <c r="R76" s="156">
        <f t="shared" si="11"/>
        <v>0</v>
      </c>
      <c r="S76" s="156">
        <f t="shared" si="12"/>
        <v>0</v>
      </c>
      <c r="T76" s="156">
        <f t="shared" si="13"/>
        <v>0</v>
      </c>
      <c r="U76" s="160">
        <f t="shared" si="14"/>
        <v>0</v>
      </c>
      <c r="V76" s="421"/>
      <c r="W76" s="421"/>
      <c r="X76" s="421"/>
      <c r="Y76" s="421"/>
      <c r="Z76" s="511"/>
      <c r="AA76" s="423"/>
      <c r="AB76" s="511"/>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row r="77" spans="1:70" s="22" customFormat="1" ht="36.6" customHeight="1" x14ac:dyDescent="0.2">
      <c r="A77" s="504"/>
      <c r="B77" s="506"/>
      <c r="C77" s="513"/>
      <c r="D77" s="333"/>
      <c r="E77" s="643"/>
      <c r="F77" s="871"/>
      <c r="G77" s="640"/>
      <c r="H77" s="847"/>
      <c r="I77" s="834"/>
      <c r="J77" s="870" t="s">
        <v>537</v>
      </c>
      <c r="K77" s="252">
        <v>0.4</v>
      </c>
      <c r="L77" s="247" t="s">
        <v>30</v>
      </c>
      <c r="M77" s="248">
        <v>0.25</v>
      </c>
      <c r="N77" s="248">
        <v>0.5</v>
      </c>
      <c r="O77" s="226">
        <v>0.75</v>
      </c>
      <c r="P77" s="227">
        <v>1</v>
      </c>
      <c r="Q77" s="6">
        <f t="shared" si="15"/>
        <v>0.1</v>
      </c>
      <c r="R77" s="6">
        <f t="shared" si="11"/>
        <v>0.2</v>
      </c>
      <c r="S77" s="6">
        <f t="shared" si="12"/>
        <v>0.30000000000000004</v>
      </c>
      <c r="T77" s="6">
        <f t="shared" si="13"/>
        <v>0.4</v>
      </c>
      <c r="U77" s="144">
        <f t="shared" si="14"/>
        <v>0.4</v>
      </c>
      <c r="V77" s="421"/>
      <c r="W77" s="421"/>
      <c r="X77" s="421"/>
      <c r="Y77" s="421"/>
      <c r="Z77" s="511"/>
      <c r="AA77" s="423"/>
      <c r="AB77" s="511"/>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row>
    <row r="78" spans="1:70" s="22" customFormat="1" ht="27.6" customHeight="1" x14ac:dyDescent="0.2">
      <c r="A78" s="504"/>
      <c r="B78" s="506"/>
      <c r="C78" s="513"/>
      <c r="D78" s="333"/>
      <c r="E78" s="643"/>
      <c r="F78" s="871"/>
      <c r="G78" s="640"/>
      <c r="H78" s="847"/>
      <c r="I78" s="834"/>
      <c r="J78" s="870"/>
      <c r="K78" s="249">
        <v>0.4</v>
      </c>
      <c r="L78" s="250" t="s">
        <v>34</v>
      </c>
      <c r="M78" s="251">
        <v>0</v>
      </c>
      <c r="N78" s="251">
        <v>0</v>
      </c>
      <c r="O78" s="228">
        <v>0</v>
      </c>
      <c r="P78" s="228">
        <v>0</v>
      </c>
      <c r="Q78" s="156">
        <f t="shared" si="15"/>
        <v>0</v>
      </c>
      <c r="R78" s="156">
        <f t="shared" si="11"/>
        <v>0</v>
      </c>
      <c r="S78" s="156">
        <f t="shared" si="12"/>
        <v>0</v>
      </c>
      <c r="T78" s="156">
        <f t="shared" si="13"/>
        <v>0</v>
      </c>
      <c r="U78" s="160">
        <f t="shared" si="14"/>
        <v>0</v>
      </c>
      <c r="V78" s="421"/>
      <c r="W78" s="421"/>
      <c r="X78" s="421"/>
      <c r="Y78" s="421"/>
      <c r="Z78" s="511"/>
      <c r="AA78" s="423"/>
      <c r="AB78" s="511"/>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row>
    <row r="79" spans="1:70" s="22" customFormat="1" ht="32.4" customHeight="1" x14ac:dyDescent="0.2">
      <c r="A79" s="504"/>
      <c r="B79" s="506"/>
      <c r="C79" s="513"/>
      <c r="D79" s="333"/>
      <c r="E79" s="643"/>
      <c r="F79" s="871"/>
      <c r="G79" s="640"/>
      <c r="H79" s="847"/>
      <c r="I79" s="834"/>
      <c r="J79" s="870" t="s">
        <v>538</v>
      </c>
      <c r="K79" s="252">
        <v>0.2</v>
      </c>
      <c r="L79" s="247" t="s">
        <v>30</v>
      </c>
      <c r="M79" s="248">
        <v>0.25</v>
      </c>
      <c r="N79" s="248">
        <v>0.5</v>
      </c>
      <c r="O79" s="226">
        <v>0.75</v>
      </c>
      <c r="P79" s="227">
        <v>1</v>
      </c>
      <c r="Q79" s="6">
        <f t="shared" si="15"/>
        <v>0.05</v>
      </c>
      <c r="R79" s="6">
        <f t="shared" si="11"/>
        <v>0.1</v>
      </c>
      <c r="S79" s="6">
        <f t="shared" si="12"/>
        <v>0.15000000000000002</v>
      </c>
      <c r="T79" s="6">
        <f t="shared" si="13"/>
        <v>0.2</v>
      </c>
      <c r="U79" s="144">
        <f t="shared" si="14"/>
        <v>0.2</v>
      </c>
      <c r="V79" s="421"/>
      <c r="W79" s="421"/>
      <c r="X79" s="421"/>
      <c r="Y79" s="421"/>
      <c r="Z79" s="511"/>
      <c r="AA79" s="423"/>
      <c r="AB79" s="511"/>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row>
    <row r="80" spans="1:70" s="22" customFormat="1" ht="1.8" hidden="1" customHeight="1" x14ac:dyDescent="0.2">
      <c r="A80" s="504"/>
      <c r="B80" s="506"/>
      <c r="C80" s="513"/>
      <c r="D80" s="333"/>
      <c r="E80" s="644"/>
      <c r="F80" s="872"/>
      <c r="G80" s="640"/>
      <c r="H80" s="847"/>
      <c r="I80" s="834"/>
      <c r="J80" s="870"/>
      <c r="K80" s="249">
        <v>0.2</v>
      </c>
      <c r="L80" s="250" t="s">
        <v>34</v>
      </c>
      <c r="M80" s="251">
        <v>0</v>
      </c>
      <c r="N80" s="251">
        <v>0</v>
      </c>
      <c r="O80" s="228">
        <v>0</v>
      </c>
      <c r="P80" s="228">
        <v>0</v>
      </c>
      <c r="Q80" s="156">
        <f t="shared" si="15"/>
        <v>0</v>
      </c>
      <c r="R80" s="156">
        <f t="shared" si="11"/>
        <v>0</v>
      </c>
      <c r="S80" s="156">
        <f t="shared" si="12"/>
        <v>0</v>
      </c>
      <c r="T80" s="156">
        <f t="shared" si="13"/>
        <v>0</v>
      </c>
      <c r="U80" s="160">
        <f t="shared" si="14"/>
        <v>0</v>
      </c>
      <c r="V80" s="421"/>
      <c r="W80" s="421"/>
      <c r="X80" s="421"/>
      <c r="Y80" s="421"/>
      <c r="Z80" s="512"/>
      <c r="AA80" s="424"/>
      <c r="AB80" s="511"/>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row>
    <row r="81" spans="1:70" s="22" customFormat="1" ht="55.5" customHeight="1" x14ac:dyDescent="0.2">
      <c r="A81" s="504"/>
      <c r="B81" s="506"/>
      <c r="C81" s="501"/>
      <c r="D81" s="513" t="s">
        <v>540</v>
      </c>
      <c r="E81" s="844" t="s">
        <v>541</v>
      </c>
      <c r="F81" s="840">
        <v>122</v>
      </c>
      <c r="G81" s="847" t="s">
        <v>542</v>
      </c>
      <c r="H81" s="847" t="s">
        <v>543</v>
      </c>
      <c r="I81" s="834">
        <f>+X81</f>
        <v>0</v>
      </c>
      <c r="J81" s="873" t="s">
        <v>1022</v>
      </c>
      <c r="K81" s="252">
        <v>0.1</v>
      </c>
      <c r="L81" s="247" t="s">
        <v>30</v>
      </c>
      <c r="M81" s="248">
        <v>0.2</v>
      </c>
      <c r="N81" s="248">
        <v>0.5</v>
      </c>
      <c r="O81" s="226">
        <v>0.7</v>
      </c>
      <c r="P81" s="226">
        <v>1</v>
      </c>
      <c r="Q81" s="6">
        <f t="shared" si="15"/>
        <v>2.0000000000000004E-2</v>
      </c>
      <c r="R81" s="6">
        <f t="shared" si="11"/>
        <v>0.05</v>
      </c>
      <c r="S81" s="6">
        <f t="shared" si="12"/>
        <v>6.9999999999999993E-2</v>
      </c>
      <c r="T81" s="6">
        <f t="shared" si="13"/>
        <v>0.1</v>
      </c>
      <c r="U81" s="144">
        <f t="shared" si="14"/>
        <v>0.1</v>
      </c>
      <c r="V81" s="421">
        <f>+Q82+Q84+Q86+Q88+Q90+Q92+Q94</f>
        <v>0</v>
      </c>
      <c r="W81" s="421">
        <f>+R82+R84+R86+R88+R90+R92+R94</f>
        <v>0</v>
      </c>
      <c r="X81" s="421">
        <f>+S82+S84+S86+S88+S90+S92+S94</f>
        <v>0</v>
      </c>
      <c r="Y81" s="421">
        <f>+T82+T84+T86+T88+T90+T92+T94</f>
        <v>0</v>
      </c>
      <c r="Z81" s="511"/>
      <c r="AA81" s="423"/>
      <c r="AB81" s="511"/>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row>
    <row r="82" spans="1:70" s="22" customFormat="1" ht="39" customHeight="1" x14ac:dyDescent="0.2">
      <c r="A82" s="504"/>
      <c r="B82" s="506"/>
      <c r="C82" s="501"/>
      <c r="D82" s="513"/>
      <c r="E82" s="832"/>
      <c r="F82" s="835"/>
      <c r="G82" s="847"/>
      <c r="H82" s="847"/>
      <c r="I82" s="842"/>
      <c r="J82" s="873"/>
      <c r="K82" s="249">
        <v>0.1</v>
      </c>
      <c r="L82" s="250" t="s">
        <v>34</v>
      </c>
      <c r="M82" s="251">
        <v>0</v>
      </c>
      <c r="N82" s="251">
        <v>0</v>
      </c>
      <c r="O82" s="228">
        <v>0</v>
      </c>
      <c r="P82" s="228">
        <v>0</v>
      </c>
      <c r="Q82" s="156">
        <f t="shared" si="15"/>
        <v>0</v>
      </c>
      <c r="R82" s="156">
        <f t="shared" si="11"/>
        <v>0</v>
      </c>
      <c r="S82" s="156">
        <f t="shared" si="12"/>
        <v>0</v>
      </c>
      <c r="T82" s="156">
        <f t="shared" si="13"/>
        <v>0</v>
      </c>
      <c r="U82" s="160">
        <f t="shared" si="14"/>
        <v>0</v>
      </c>
      <c r="V82" s="421"/>
      <c r="W82" s="421"/>
      <c r="X82" s="421"/>
      <c r="Y82" s="421"/>
      <c r="Z82" s="511"/>
      <c r="AA82" s="423"/>
      <c r="AB82" s="511"/>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row>
    <row r="83" spans="1:70" s="22" customFormat="1" ht="40.799999999999997" customHeight="1" x14ac:dyDescent="0.2">
      <c r="A83" s="504"/>
      <c r="B83" s="506"/>
      <c r="C83" s="501"/>
      <c r="D83" s="513"/>
      <c r="E83" s="832"/>
      <c r="F83" s="835"/>
      <c r="G83" s="847"/>
      <c r="H83" s="847"/>
      <c r="I83" s="842"/>
      <c r="J83" s="873" t="s">
        <v>1023</v>
      </c>
      <c r="K83" s="252">
        <v>0.1</v>
      </c>
      <c r="L83" s="247" t="s">
        <v>30</v>
      </c>
      <c r="M83" s="248">
        <v>0.2</v>
      </c>
      <c r="N83" s="248">
        <v>0.5</v>
      </c>
      <c r="O83" s="226">
        <v>0.7</v>
      </c>
      <c r="P83" s="226">
        <v>1</v>
      </c>
      <c r="Q83" s="6">
        <f t="shared" si="15"/>
        <v>2.0000000000000004E-2</v>
      </c>
      <c r="R83" s="6">
        <f t="shared" si="11"/>
        <v>0.05</v>
      </c>
      <c r="S83" s="6">
        <f t="shared" si="12"/>
        <v>6.9999999999999993E-2</v>
      </c>
      <c r="T83" s="6">
        <f t="shared" si="13"/>
        <v>0.1</v>
      </c>
      <c r="U83" s="144">
        <f t="shared" si="14"/>
        <v>0.1</v>
      </c>
      <c r="V83" s="421"/>
      <c r="W83" s="421"/>
      <c r="X83" s="421"/>
      <c r="Y83" s="421"/>
      <c r="Z83" s="511"/>
      <c r="AA83" s="423"/>
      <c r="AB83" s="511"/>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row>
    <row r="84" spans="1:70" s="22" customFormat="1" ht="36" customHeight="1" x14ac:dyDescent="0.2">
      <c r="A84" s="504"/>
      <c r="B84" s="506"/>
      <c r="C84" s="501"/>
      <c r="D84" s="513"/>
      <c r="E84" s="832"/>
      <c r="F84" s="835"/>
      <c r="G84" s="847"/>
      <c r="H84" s="847"/>
      <c r="I84" s="842"/>
      <c r="J84" s="873"/>
      <c r="K84" s="249">
        <v>0.1</v>
      </c>
      <c r="L84" s="250" t="s">
        <v>34</v>
      </c>
      <c r="M84" s="251">
        <v>0</v>
      </c>
      <c r="N84" s="251">
        <v>0</v>
      </c>
      <c r="O84" s="228">
        <v>0</v>
      </c>
      <c r="P84" s="228">
        <v>0</v>
      </c>
      <c r="Q84" s="156">
        <f t="shared" si="15"/>
        <v>0</v>
      </c>
      <c r="R84" s="156">
        <f t="shared" si="11"/>
        <v>0</v>
      </c>
      <c r="S84" s="156">
        <f t="shared" si="12"/>
        <v>0</v>
      </c>
      <c r="T84" s="156">
        <f t="shared" si="13"/>
        <v>0</v>
      </c>
      <c r="U84" s="160">
        <f t="shared" si="14"/>
        <v>0</v>
      </c>
      <c r="V84" s="421"/>
      <c r="W84" s="421"/>
      <c r="X84" s="421"/>
      <c r="Y84" s="421"/>
      <c r="Z84" s="511"/>
      <c r="AA84" s="423"/>
      <c r="AB84" s="511"/>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row>
    <row r="85" spans="1:70" s="22" customFormat="1" ht="47.4" customHeight="1" x14ac:dyDescent="0.2">
      <c r="A85" s="504"/>
      <c r="B85" s="506"/>
      <c r="C85" s="501"/>
      <c r="D85" s="513"/>
      <c r="E85" s="832"/>
      <c r="F85" s="835"/>
      <c r="G85" s="847"/>
      <c r="H85" s="847"/>
      <c r="I85" s="842"/>
      <c r="J85" s="874" t="s">
        <v>1024</v>
      </c>
      <c r="K85" s="252">
        <v>0.15</v>
      </c>
      <c r="L85" s="247" t="s">
        <v>30</v>
      </c>
      <c r="M85" s="248">
        <v>0.2</v>
      </c>
      <c r="N85" s="248">
        <v>0.5</v>
      </c>
      <c r="O85" s="226">
        <v>0.7</v>
      </c>
      <c r="P85" s="226">
        <v>1</v>
      </c>
      <c r="Q85" s="6">
        <f t="shared" si="15"/>
        <v>0.03</v>
      </c>
      <c r="R85" s="6">
        <f t="shared" si="11"/>
        <v>7.4999999999999997E-2</v>
      </c>
      <c r="S85" s="6">
        <f t="shared" si="12"/>
        <v>0.105</v>
      </c>
      <c r="T85" s="6">
        <f t="shared" si="13"/>
        <v>0.15</v>
      </c>
      <c r="U85" s="144">
        <f t="shared" si="14"/>
        <v>0.15</v>
      </c>
      <c r="V85" s="421"/>
      <c r="W85" s="421"/>
      <c r="X85" s="421"/>
      <c r="Y85" s="421"/>
      <c r="Z85" s="511"/>
      <c r="AA85" s="423"/>
      <c r="AB85" s="511"/>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row>
    <row r="86" spans="1:70" s="22" customFormat="1" ht="28.5" customHeight="1" x14ac:dyDescent="0.2">
      <c r="A86" s="504"/>
      <c r="B86" s="506"/>
      <c r="C86" s="501"/>
      <c r="D86" s="513"/>
      <c r="E86" s="832"/>
      <c r="F86" s="835"/>
      <c r="G86" s="847"/>
      <c r="H86" s="847"/>
      <c r="I86" s="842"/>
      <c r="J86" s="874"/>
      <c r="K86" s="249">
        <v>0.15</v>
      </c>
      <c r="L86" s="250" t="s">
        <v>34</v>
      </c>
      <c r="M86" s="251">
        <v>0</v>
      </c>
      <c r="N86" s="251">
        <v>0</v>
      </c>
      <c r="O86" s="228">
        <v>0</v>
      </c>
      <c r="P86" s="228">
        <v>0</v>
      </c>
      <c r="Q86" s="156">
        <f t="shared" si="15"/>
        <v>0</v>
      </c>
      <c r="R86" s="156">
        <f t="shared" si="11"/>
        <v>0</v>
      </c>
      <c r="S86" s="156">
        <f t="shared" si="12"/>
        <v>0</v>
      </c>
      <c r="T86" s="156">
        <f t="shared" si="13"/>
        <v>0</v>
      </c>
      <c r="U86" s="160">
        <f t="shared" si="14"/>
        <v>0</v>
      </c>
      <c r="V86" s="421"/>
      <c r="W86" s="421"/>
      <c r="X86" s="421"/>
      <c r="Y86" s="421"/>
      <c r="Z86" s="511"/>
      <c r="AA86" s="423"/>
      <c r="AB86" s="511"/>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row>
    <row r="87" spans="1:70" s="22" customFormat="1" ht="34.200000000000003" customHeight="1" x14ac:dyDescent="0.2">
      <c r="A87" s="504"/>
      <c r="B87" s="506"/>
      <c r="C87" s="501"/>
      <c r="D87" s="513"/>
      <c r="E87" s="832"/>
      <c r="F87" s="835"/>
      <c r="G87" s="847"/>
      <c r="H87" s="847"/>
      <c r="I87" s="842"/>
      <c r="J87" s="873" t="s">
        <v>1025</v>
      </c>
      <c r="K87" s="252">
        <v>0.15</v>
      </c>
      <c r="L87" s="247" t="s">
        <v>30</v>
      </c>
      <c r="M87" s="248">
        <v>0.2</v>
      </c>
      <c r="N87" s="248">
        <v>0.5</v>
      </c>
      <c r="O87" s="226">
        <v>0.7</v>
      </c>
      <c r="P87" s="226">
        <v>1</v>
      </c>
      <c r="Q87" s="141">
        <f t="shared" si="15"/>
        <v>0.03</v>
      </c>
      <c r="R87" s="141">
        <f t="shared" si="11"/>
        <v>7.4999999999999997E-2</v>
      </c>
      <c r="S87" s="141">
        <f t="shared" si="12"/>
        <v>0.105</v>
      </c>
      <c r="T87" s="141">
        <f t="shared" si="13"/>
        <v>0.15</v>
      </c>
      <c r="U87" s="146">
        <f t="shared" si="14"/>
        <v>0.15</v>
      </c>
      <c r="V87" s="421"/>
      <c r="W87" s="421"/>
      <c r="X87" s="421"/>
      <c r="Y87" s="421"/>
      <c r="Z87" s="511"/>
      <c r="AA87" s="423"/>
      <c r="AB87" s="511"/>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row>
    <row r="88" spans="1:70" s="22" customFormat="1" ht="49.95" customHeight="1" x14ac:dyDescent="0.2">
      <c r="A88" s="504"/>
      <c r="B88" s="506"/>
      <c r="C88" s="501"/>
      <c r="D88" s="513"/>
      <c r="E88" s="832"/>
      <c r="F88" s="835"/>
      <c r="G88" s="847"/>
      <c r="H88" s="847"/>
      <c r="I88" s="842"/>
      <c r="J88" s="873"/>
      <c r="K88" s="249">
        <v>0.15</v>
      </c>
      <c r="L88" s="250" t="s">
        <v>34</v>
      </c>
      <c r="M88" s="251">
        <v>0</v>
      </c>
      <c r="N88" s="251">
        <v>0</v>
      </c>
      <c r="O88" s="228">
        <v>0</v>
      </c>
      <c r="P88" s="228">
        <v>0</v>
      </c>
      <c r="Q88" s="156">
        <f t="shared" si="15"/>
        <v>0</v>
      </c>
      <c r="R88" s="156">
        <f t="shared" si="11"/>
        <v>0</v>
      </c>
      <c r="S88" s="156">
        <f t="shared" si="12"/>
        <v>0</v>
      </c>
      <c r="T88" s="156">
        <f t="shared" si="13"/>
        <v>0</v>
      </c>
      <c r="U88" s="160">
        <f t="shared" si="14"/>
        <v>0</v>
      </c>
      <c r="V88" s="421"/>
      <c r="W88" s="421"/>
      <c r="X88" s="421"/>
      <c r="Y88" s="421"/>
      <c r="Z88" s="511"/>
      <c r="AA88" s="423"/>
      <c r="AB88" s="511"/>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row>
    <row r="89" spans="1:70" s="22" customFormat="1" ht="48.6" customHeight="1" x14ac:dyDescent="0.2">
      <c r="A89" s="504"/>
      <c r="B89" s="506"/>
      <c r="C89" s="501"/>
      <c r="D89" s="513"/>
      <c r="E89" s="832"/>
      <c r="F89" s="835"/>
      <c r="G89" s="847"/>
      <c r="H89" s="847"/>
      <c r="I89" s="842"/>
      <c r="J89" s="874" t="s">
        <v>1026</v>
      </c>
      <c r="K89" s="252">
        <v>0.15</v>
      </c>
      <c r="L89" s="247" t="s">
        <v>30</v>
      </c>
      <c r="M89" s="248">
        <v>0.2</v>
      </c>
      <c r="N89" s="248">
        <v>0.5</v>
      </c>
      <c r="O89" s="226">
        <v>0.7</v>
      </c>
      <c r="P89" s="226">
        <v>1</v>
      </c>
      <c r="Q89" s="6">
        <f t="shared" ref="Q89:Q144" si="16">+SUM(M89:M89)*K89</f>
        <v>0.03</v>
      </c>
      <c r="R89" s="6">
        <f t="shared" ref="R89:R144" si="17">+SUM(N89:N89)*K89</f>
        <v>7.4999999999999997E-2</v>
      </c>
      <c r="S89" s="6">
        <f t="shared" ref="S89:S144" si="18">+SUM(O89:O89)*K89</f>
        <v>0.105</v>
      </c>
      <c r="T89" s="6">
        <f t="shared" si="13"/>
        <v>0.15</v>
      </c>
      <c r="U89" s="144">
        <f t="shared" si="14"/>
        <v>0.15</v>
      </c>
      <c r="V89" s="421"/>
      <c r="W89" s="421"/>
      <c r="X89" s="421"/>
      <c r="Y89" s="421"/>
      <c r="Z89" s="511"/>
      <c r="AA89" s="423"/>
      <c r="AB89" s="511"/>
      <c r="AC89" s="413" t="s">
        <v>716</v>
      </c>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row>
    <row r="90" spans="1:70" s="22" customFormat="1" ht="34.200000000000003" customHeight="1" x14ac:dyDescent="0.2">
      <c r="A90" s="504"/>
      <c r="B90" s="506"/>
      <c r="C90" s="501"/>
      <c r="D90" s="513"/>
      <c r="E90" s="832"/>
      <c r="F90" s="835"/>
      <c r="G90" s="847"/>
      <c r="H90" s="847"/>
      <c r="I90" s="842"/>
      <c r="J90" s="874"/>
      <c r="K90" s="249">
        <v>0.15</v>
      </c>
      <c r="L90" s="250" t="s">
        <v>34</v>
      </c>
      <c r="M90" s="251">
        <v>0</v>
      </c>
      <c r="N90" s="251">
        <v>0</v>
      </c>
      <c r="O90" s="228">
        <v>0</v>
      </c>
      <c r="P90" s="228">
        <v>0</v>
      </c>
      <c r="Q90" s="156">
        <f t="shared" si="16"/>
        <v>0</v>
      </c>
      <c r="R90" s="156">
        <f t="shared" si="17"/>
        <v>0</v>
      </c>
      <c r="S90" s="156">
        <f t="shared" si="18"/>
        <v>0</v>
      </c>
      <c r="T90" s="156">
        <f t="shared" si="13"/>
        <v>0</v>
      </c>
      <c r="U90" s="160">
        <f t="shared" si="14"/>
        <v>0</v>
      </c>
      <c r="V90" s="421"/>
      <c r="W90" s="421"/>
      <c r="X90" s="421"/>
      <c r="Y90" s="421"/>
      <c r="Z90" s="511"/>
      <c r="AA90" s="423"/>
      <c r="AB90" s="511"/>
      <c r="AC90" s="413"/>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row>
    <row r="91" spans="1:70" s="22" customFormat="1" ht="46.8" customHeight="1" x14ac:dyDescent="0.2">
      <c r="A91" s="504"/>
      <c r="B91" s="506"/>
      <c r="C91" s="501"/>
      <c r="D91" s="513"/>
      <c r="E91" s="832"/>
      <c r="F91" s="835"/>
      <c r="G91" s="847"/>
      <c r="H91" s="847"/>
      <c r="I91" s="842"/>
      <c r="J91" s="874" t="s">
        <v>1008</v>
      </c>
      <c r="K91" s="252">
        <v>0.15</v>
      </c>
      <c r="L91" s="247" t="s">
        <v>30</v>
      </c>
      <c r="M91" s="248">
        <v>0.2</v>
      </c>
      <c r="N91" s="248">
        <v>0.5</v>
      </c>
      <c r="O91" s="226">
        <v>0.7</v>
      </c>
      <c r="P91" s="226">
        <v>1</v>
      </c>
      <c r="Q91" s="6">
        <f t="shared" si="16"/>
        <v>0.03</v>
      </c>
      <c r="R91" s="6">
        <f t="shared" si="17"/>
        <v>7.4999999999999997E-2</v>
      </c>
      <c r="S91" s="6">
        <f t="shared" si="18"/>
        <v>0.105</v>
      </c>
      <c r="T91" s="6">
        <f t="shared" si="13"/>
        <v>0.15</v>
      </c>
      <c r="U91" s="144">
        <f t="shared" si="14"/>
        <v>0.15</v>
      </c>
      <c r="V91" s="421"/>
      <c r="W91" s="421"/>
      <c r="X91" s="421"/>
      <c r="Y91" s="421"/>
      <c r="Z91" s="511"/>
      <c r="AA91" s="423"/>
      <c r="AB91" s="511"/>
      <c r="AC91" s="413"/>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row>
    <row r="92" spans="1:70" s="22" customFormat="1" ht="48" customHeight="1" x14ac:dyDescent="0.2">
      <c r="A92" s="504"/>
      <c r="B92" s="506"/>
      <c r="C92" s="501"/>
      <c r="D92" s="513"/>
      <c r="E92" s="832"/>
      <c r="F92" s="835"/>
      <c r="G92" s="847"/>
      <c r="H92" s="847"/>
      <c r="I92" s="842"/>
      <c r="J92" s="874"/>
      <c r="K92" s="249">
        <v>0.15</v>
      </c>
      <c r="L92" s="250" t="s">
        <v>34</v>
      </c>
      <c r="M92" s="251">
        <v>0</v>
      </c>
      <c r="N92" s="251">
        <v>0</v>
      </c>
      <c r="O92" s="228">
        <v>0</v>
      </c>
      <c r="P92" s="228">
        <v>0</v>
      </c>
      <c r="Q92" s="156">
        <f t="shared" si="16"/>
        <v>0</v>
      </c>
      <c r="R92" s="156">
        <f t="shared" si="17"/>
        <v>0</v>
      </c>
      <c r="S92" s="156">
        <f t="shared" si="18"/>
        <v>0</v>
      </c>
      <c r="T92" s="156">
        <f t="shared" si="13"/>
        <v>0</v>
      </c>
      <c r="U92" s="160">
        <f t="shared" si="14"/>
        <v>0</v>
      </c>
      <c r="V92" s="421"/>
      <c r="W92" s="421"/>
      <c r="X92" s="421"/>
      <c r="Y92" s="421"/>
      <c r="Z92" s="511"/>
      <c r="AA92" s="423"/>
      <c r="AB92" s="511"/>
      <c r="AC92" s="413"/>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row>
    <row r="93" spans="1:70" s="22" customFormat="1" ht="49.95" customHeight="1" x14ac:dyDescent="0.2">
      <c r="A93" s="504"/>
      <c r="B93" s="506"/>
      <c r="C93" s="501"/>
      <c r="D93" s="513"/>
      <c r="E93" s="832"/>
      <c r="F93" s="835"/>
      <c r="G93" s="847"/>
      <c r="H93" s="847"/>
      <c r="I93" s="842"/>
      <c r="J93" s="874" t="s">
        <v>1001</v>
      </c>
      <c r="K93" s="252">
        <v>0.2</v>
      </c>
      <c r="L93" s="247" t="s">
        <v>30</v>
      </c>
      <c r="M93" s="248">
        <v>0.2</v>
      </c>
      <c r="N93" s="248">
        <v>0.5</v>
      </c>
      <c r="O93" s="226">
        <v>0.7</v>
      </c>
      <c r="P93" s="226">
        <v>1</v>
      </c>
      <c r="Q93" s="6">
        <f t="shared" si="16"/>
        <v>4.0000000000000008E-2</v>
      </c>
      <c r="R93" s="6">
        <f t="shared" si="17"/>
        <v>0.1</v>
      </c>
      <c r="S93" s="6">
        <f t="shared" si="18"/>
        <v>0.13999999999999999</v>
      </c>
      <c r="T93" s="6">
        <f t="shared" si="13"/>
        <v>0.2</v>
      </c>
      <c r="U93" s="144">
        <f t="shared" si="14"/>
        <v>0.2</v>
      </c>
      <c r="V93" s="421"/>
      <c r="W93" s="421"/>
      <c r="X93" s="421"/>
      <c r="Y93" s="421"/>
      <c r="Z93" s="511"/>
      <c r="AA93" s="423"/>
      <c r="AB93" s="511"/>
      <c r="AC93" s="413"/>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row>
    <row r="94" spans="1:70" s="22" customFormat="1" ht="39" customHeight="1" x14ac:dyDescent="0.2">
      <c r="A94" s="504"/>
      <c r="B94" s="506"/>
      <c r="C94" s="501"/>
      <c r="D94" s="513"/>
      <c r="E94" s="837"/>
      <c r="F94" s="838"/>
      <c r="G94" s="847"/>
      <c r="H94" s="847"/>
      <c r="I94" s="842"/>
      <c r="J94" s="874"/>
      <c r="K94" s="249">
        <v>0.2</v>
      </c>
      <c r="L94" s="250" t="s">
        <v>34</v>
      </c>
      <c r="M94" s="251">
        <v>0</v>
      </c>
      <c r="N94" s="251">
        <v>0</v>
      </c>
      <c r="O94" s="228">
        <v>0</v>
      </c>
      <c r="P94" s="228">
        <v>0</v>
      </c>
      <c r="Q94" s="156">
        <f t="shared" si="16"/>
        <v>0</v>
      </c>
      <c r="R94" s="156">
        <f t="shared" si="17"/>
        <v>0</v>
      </c>
      <c r="S94" s="156">
        <f t="shared" si="18"/>
        <v>0</v>
      </c>
      <c r="T94" s="156">
        <f t="shared" si="13"/>
        <v>0</v>
      </c>
      <c r="U94" s="160">
        <f t="shared" si="14"/>
        <v>0</v>
      </c>
      <c r="V94" s="421"/>
      <c r="W94" s="421"/>
      <c r="X94" s="421"/>
      <c r="Y94" s="421"/>
      <c r="Z94" s="511"/>
      <c r="AA94" s="423"/>
      <c r="AB94" s="511"/>
      <c r="AC94" s="413"/>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row>
    <row r="95" spans="1:70" s="22" customFormat="1" ht="25.8" customHeight="1" x14ac:dyDescent="0.2">
      <c r="A95" s="504"/>
      <c r="B95" s="506"/>
      <c r="C95" s="501"/>
      <c r="D95" s="513" t="s">
        <v>544</v>
      </c>
      <c r="E95" s="844" t="s">
        <v>980</v>
      </c>
      <c r="F95" s="840">
        <v>123</v>
      </c>
      <c r="G95" s="847" t="s">
        <v>545</v>
      </c>
      <c r="H95" s="847" t="s">
        <v>546</v>
      </c>
      <c r="I95" s="834">
        <v>0</v>
      </c>
      <c r="J95" s="874" t="s">
        <v>1002</v>
      </c>
      <c r="K95" s="252">
        <v>0.1</v>
      </c>
      <c r="L95" s="247" t="s">
        <v>30</v>
      </c>
      <c r="M95" s="248">
        <v>1</v>
      </c>
      <c r="N95" s="248">
        <v>1</v>
      </c>
      <c r="O95" s="226">
        <v>1</v>
      </c>
      <c r="P95" s="226">
        <v>1</v>
      </c>
      <c r="Q95" s="6">
        <f t="shared" si="16"/>
        <v>0.1</v>
      </c>
      <c r="R95" s="6">
        <f t="shared" si="17"/>
        <v>0.1</v>
      </c>
      <c r="S95" s="6">
        <f t="shared" si="18"/>
        <v>0.1</v>
      </c>
      <c r="T95" s="6">
        <f t="shared" si="13"/>
        <v>0.1</v>
      </c>
      <c r="U95" s="144">
        <f t="shared" si="14"/>
        <v>0.1</v>
      </c>
      <c r="V95" s="421">
        <v>0</v>
      </c>
      <c r="W95" s="421">
        <v>0</v>
      </c>
      <c r="X95" s="421">
        <v>0</v>
      </c>
      <c r="Y95" s="421">
        <v>0</v>
      </c>
      <c r="Z95" s="511"/>
      <c r="AA95" s="423"/>
      <c r="AB95" s="511"/>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row>
    <row r="96" spans="1:70" s="22" customFormat="1" ht="26.4" customHeight="1" x14ac:dyDescent="0.2">
      <c r="A96" s="504"/>
      <c r="B96" s="506"/>
      <c r="C96" s="501"/>
      <c r="D96" s="513"/>
      <c r="E96" s="832"/>
      <c r="F96" s="835"/>
      <c r="G96" s="847"/>
      <c r="H96" s="847"/>
      <c r="I96" s="842"/>
      <c r="J96" s="874"/>
      <c r="K96" s="249">
        <v>0.1</v>
      </c>
      <c r="L96" s="250" t="s">
        <v>34</v>
      </c>
      <c r="M96" s="251">
        <v>0</v>
      </c>
      <c r="N96" s="251">
        <v>0</v>
      </c>
      <c r="O96" s="228">
        <v>1</v>
      </c>
      <c r="P96" s="228">
        <v>0</v>
      </c>
      <c r="Q96" s="156">
        <f t="shared" si="16"/>
        <v>0</v>
      </c>
      <c r="R96" s="156">
        <f t="shared" si="17"/>
        <v>0</v>
      </c>
      <c r="S96" s="156">
        <f t="shared" si="18"/>
        <v>0.1</v>
      </c>
      <c r="T96" s="156">
        <f t="shared" si="13"/>
        <v>0</v>
      </c>
      <c r="U96" s="160">
        <f t="shared" si="14"/>
        <v>0.1</v>
      </c>
      <c r="V96" s="421"/>
      <c r="W96" s="421"/>
      <c r="X96" s="421"/>
      <c r="Y96" s="421"/>
      <c r="Z96" s="511"/>
      <c r="AA96" s="423"/>
      <c r="AB96" s="511"/>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row>
    <row r="97" spans="1:70" s="22" customFormat="1" ht="25.8" customHeight="1" x14ac:dyDescent="0.2">
      <c r="A97" s="504"/>
      <c r="B97" s="506"/>
      <c r="C97" s="501"/>
      <c r="D97" s="513"/>
      <c r="E97" s="832"/>
      <c r="F97" s="835"/>
      <c r="G97" s="847"/>
      <c r="H97" s="847"/>
      <c r="I97" s="842"/>
      <c r="J97" s="874" t="s">
        <v>1003</v>
      </c>
      <c r="K97" s="252">
        <v>0.2</v>
      </c>
      <c r="L97" s="247" t="s">
        <v>30</v>
      </c>
      <c r="M97" s="248">
        <v>0.7</v>
      </c>
      <c r="N97" s="248">
        <v>1</v>
      </c>
      <c r="O97" s="226">
        <v>1</v>
      </c>
      <c r="P97" s="226">
        <v>1</v>
      </c>
      <c r="Q97" s="6">
        <f t="shared" si="16"/>
        <v>0.13999999999999999</v>
      </c>
      <c r="R97" s="6">
        <f t="shared" si="17"/>
        <v>0.2</v>
      </c>
      <c r="S97" s="6">
        <f t="shared" si="18"/>
        <v>0.2</v>
      </c>
      <c r="T97" s="6">
        <f t="shared" si="13"/>
        <v>0.2</v>
      </c>
      <c r="U97" s="144">
        <f t="shared" si="14"/>
        <v>0.2</v>
      </c>
      <c r="V97" s="421"/>
      <c r="W97" s="421"/>
      <c r="X97" s="421"/>
      <c r="Y97" s="421"/>
      <c r="Z97" s="511"/>
      <c r="AA97" s="423"/>
      <c r="AB97" s="511"/>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row>
    <row r="98" spans="1:70" s="22" customFormat="1" ht="14.4" customHeight="1" x14ac:dyDescent="0.2">
      <c r="A98" s="504"/>
      <c r="B98" s="506"/>
      <c r="C98" s="501"/>
      <c r="D98" s="513"/>
      <c r="E98" s="832"/>
      <c r="F98" s="835"/>
      <c r="G98" s="847"/>
      <c r="H98" s="847"/>
      <c r="I98" s="842"/>
      <c r="J98" s="874"/>
      <c r="K98" s="249">
        <v>0.2</v>
      </c>
      <c r="L98" s="250" t="s">
        <v>34</v>
      </c>
      <c r="M98" s="251">
        <v>0</v>
      </c>
      <c r="N98" s="251">
        <v>0</v>
      </c>
      <c r="O98" s="228">
        <v>0</v>
      </c>
      <c r="P98" s="228">
        <v>0</v>
      </c>
      <c r="Q98" s="156">
        <f t="shared" si="16"/>
        <v>0</v>
      </c>
      <c r="R98" s="156">
        <f t="shared" si="17"/>
        <v>0</v>
      </c>
      <c r="S98" s="156">
        <f t="shared" si="18"/>
        <v>0</v>
      </c>
      <c r="T98" s="156">
        <f t="shared" si="13"/>
        <v>0</v>
      </c>
      <c r="U98" s="160">
        <f t="shared" si="14"/>
        <v>0</v>
      </c>
      <c r="V98" s="421"/>
      <c r="W98" s="421"/>
      <c r="X98" s="421"/>
      <c r="Y98" s="421"/>
      <c r="Z98" s="511"/>
      <c r="AA98" s="423"/>
      <c r="AB98" s="511"/>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row>
    <row r="99" spans="1:70" s="22" customFormat="1" ht="49.95" customHeight="1" x14ac:dyDescent="0.2">
      <c r="A99" s="504"/>
      <c r="B99" s="506"/>
      <c r="C99" s="501"/>
      <c r="D99" s="513"/>
      <c r="E99" s="832"/>
      <c r="F99" s="835"/>
      <c r="G99" s="847"/>
      <c r="H99" s="847"/>
      <c r="I99" s="842"/>
      <c r="J99" s="875" t="s">
        <v>1004</v>
      </c>
      <c r="K99" s="246">
        <v>0.2</v>
      </c>
      <c r="L99" s="247" t="s">
        <v>30</v>
      </c>
      <c r="M99" s="556">
        <v>0.2</v>
      </c>
      <c r="N99" s="556">
        <v>0.4</v>
      </c>
      <c r="O99" s="200">
        <v>0.6</v>
      </c>
      <c r="P99" s="200">
        <v>1</v>
      </c>
      <c r="Q99" s="825">
        <f t="shared" si="16"/>
        <v>4.0000000000000008E-2</v>
      </c>
      <c r="R99" s="825">
        <f t="shared" si="17"/>
        <v>8.0000000000000016E-2</v>
      </c>
      <c r="S99" s="825">
        <f t="shared" si="18"/>
        <v>0.12</v>
      </c>
      <c r="T99" s="825">
        <f t="shared" si="13"/>
        <v>0.2</v>
      </c>
      <c r="U99" s="826">
        <f t="shared" si="14"/>
        <v>0.2</v>
      </c>
      <c r="V99" s="421"/>
      <c r="W99" s="421"/>
      <c r="X99" s="421"/>
      <c r="Y99" s="421"/>
      <c r="Z99" s="511"/>
      <c r="AA99" s="423"/>
      <c r="AB99" s="511"/>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row>
    <row r="100" spans="1:70" s="22" customFormat="1" ht="25.8" customHeight="1" x14ac:dyDescent="0.2">
      <c r="A100" s="504"/>
      <c r="B100" s="506"/>
      <c r="C100" s="501"/>
      <c r="D100" s="513"/>
      <c r="E100" s="832"/>
      <c r="F100" s="835"/>
      <c r="G100" s="847"/>
      <c r="H100" s="847"/>
      <c r="I100" s="842"/>
      <c r="J100" s="876"/>
      <c r="K100" s="249">
        <v>0.2</v>
      </c>
      <c r="L100" s="250" t="s">
        <v>34</v>
      </c>
      <c r="M100" s="251">
        <v>0</v>
      </c>
      <c r="N100" s="251">
        <v>0</v>
      </c>
      <c r="O100" s="228">
        <v>0</v>
      </c>
      <c r="P100" s="228">
        <v>0</v>
      </c>
      <c r="Q100" s="156">
        <f t="shared" ref="Q100:Q103" si="19">+SUM(M100:M100)*K100</f>
        <v>0</v>
      </c>
      <c r="R100" s="156">
        <f t="shared" ref="R100:R103" si="20">+SUM(N100:N100)*K100</f>
        <v>0</v>
      </c>
      <c r="S100" s="156">
        <f t="shared" ref="S100:S103" si="21">+SUM(O100:O100)*K100</f>
        <v>0</v>
      </c>
      <c r="T100" s="156">
        <f t="shared" si="13"/>
        <v>0</v>
      </c>
      <c r="U100" s="160">
        <f t="shared" si="14"/>
        <v>0</v>
      </c>
      <c r="V100" s="421"/>
      <c r="W100" s="421"/>
      <c r="X100" s="421"/>
      <c r="Y100" s="421"/>
      <c r="Z100" s="511"/>
      <c r="AA100" s="423"/>
      <c r="AB100" s="511"/>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row>
    <row r="101" spans="1:70" s="22" customFormat="1" ht="18.600000000000001" customHeight="1" x14ac:dyDescent="0.2">
      <c r="A101" s="504"/>
      <c r="B101" s="506"/>
      <c r="C101" s="501"/>
      <c r="D101" s="513"/>
      <c r="E101" s="832"/>
      <c r="F101" s="835"/>
      <c r="G101" s="847"/>
      <c r="H101" s="847"/>
      <c r="I101" s="842"/>
      <c r="J101" s="875" t="s">
        <v>1005</v>
      </c>
      <c r="K101" s="246">
        <v>0.25</v>
      </c>
      <c r="L101" s="247" t="s">
        <v>30</v>
      </c>
      <c r="M101" s="556">
        <v>0.25</v>
      </c>
      <c r="N101" s="556">
        <v>0.5</v>
      </c>
      <c r="O101" s="200">
        <v>1</v>
      </c>
      <c r="P101" s="200">
        <v>1</v>
      </c>
      <c r="Q101" s="825">
        <f t="shared" si="19"/>
        <v>6.25E-2</v>
      </c>
      <c r="R101" s="825">
        <f t="shared" si="20"/>
        <v>0.125</v>
      </c>
      <c r="S101" s="825">
        <f t="shared" si="21"/>
        <v>0.25</v>
      </c>
      <c r="T101" s="825">
        <f t="shared" ref="T101:T102" si="22">+SUM(P101:P101)*K101</f>
        <v>0.25</v>
      </c>
      <c r="U101" s="826">
        <f t="shared" ref="U101:U102" si="23">+MAX(Q101:T101)</f>
        <v>0.25</v>
      </c>
      <c r="V101" s="421"/>
      <c r="W101" s="421"/>
      <c r="X101" s="421"/>
      <c r="Y101" s="421"/>
      <c r="Z101" s="511"/>
      <c r="AA101" s="423"/>
      <c r="AB101" s="511"/>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row>
    <row r="102" spans="1:70" s="22" customFormat="1" ht="49.95" customHeight="1" x14ac:dyDescent="0.2">
      <c r="A102" s="504"/>
      <c r="B102" s="506"/>
      <c r="C102" s="501"/>
      <c r="D102" s="513"/>
      <c r="E102" s="832"/>
      <c r="F102" s="835"/>
      <c r="G102" s="847"/>
      <c r="H102" s="847"/>
      <c r="I102" s="842"/>
      <c r="J102" s="876"/>
      <c r="K102" s="249">
        <v>0.25</v>
      </c>
      <c r="L102" s="250" t="s">
        <v>34</v>
      </c>
      <c r="M102" s="251">
        <v>0</v>
      </c>
      <c r="N102" s="251">
        <v>0</v>
      </c>
      <c r="O102" s="228">
        <v>0</v>
      </c>
      <c r="P102" s="228">
        <v>0</v>
      </c>
      <c r="Q102" s="156">
        <f t="shared" ref="Q102" si="24">+SUM(M102:M102)*K102</f>
        <v>0</v>
      </c>
      <c r="R102" s="156">
        <f t="shared" ref="R102" si="25">+SUM(N102:N102)*K102</f>
        <v>0</v>
      </c>
      <c r="S102" s="156">
        <f t="shared" ref="S102" si="26">+SUM(O102:O102)*K102</f>
        <v>0</v>
      </c>
      <c r="T102" s="156">
        <f t="shared" si="22"/>
        <v>0</v>
      </c>
      <c r="U102" s="160">
        <f t="shared" si="23"/>
        <v>0</v>
      </c>
      <c r="V102" s="421"/>
      <c r="W102" s="421"/>
      <c r="X102" s="421"/>
      <c r="Y102" s="421"/>
      <c r="Z102" s="511"/>
      <c r="AA102" s="423"/>
      <c r="AB102" s="511"/>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row>
    <row r="103" spans="1:70" s="22" customFormat="1" ht="37.799999999999997" customHeight="1" x14ac:dyDescent="0.2">
      <c r="A103" s="504"/>
      <c r="B103" s="506"/>
      <c r="C103" s="501"/>
      <c r="D103" s="513"/>
      <c r="E103" s="832"/>
      <c r="F103" s="835"/>
      <c r="G103" s="847"/>
      <c r="H103" s="847"/>
      <c r="I103" s="842"/>
      <c r="J103" s="875" t="s">
        <v>1006</v>
      </c>
      <c r="K103" s="246">
        <v>0.25</v>
      </c>
      <c r="L103" s="247" t="s">
        <v>30</v>
      </c>
      <c r="M103" s="556">
        <v>0.2</v>
      </c>
      <c r="N103" s="556">
        <v>0.5</v>
      </c>
      <c r="O103" s="200">
        <v>0.8</v>
      </c>
      <c r="P103" s="200">
        <v>1</v>
      </c>
      <c r="Q103" s="825">
        <f t="shared" si="19"/>
        <v>0.05</v>
      </c>
      <c r="R103" s="825">
        <f t="shared" si="20"/>
        <v>0.125</v>
      </c>
      <c r="S103" s="825">
        <f t="shared" si="21"/>
        <v>0.2</v>
      </c>
      <c r="T103" s="825">
        <f t="shared" si="13"/>
        <v>0.25</v>
      </c>
      <c r="U103" s="826">
        <f t="shared" si="14"/>
        <v>0.25</v>
      </c>
      <c r="V103" s="421"/>
      <c r="W103" s="421"/>
      <c r="X103" s="421"/>
      <c r="Y103" s="421"/>
      <c r="Z103" s="511"/>
      <c r="AA103" s="423"/>
      <c r="AB103" s="511"/>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row>
    <row r="104" spans="1:70" s="22" customFormat="1" ht="18.600000000000001" customHeight="1" x14ac:dyDescent="0.2">
      <c r="A104" s="504"/>
      <c r="B104" s="506"/>
      <c r="C104" s="501"/>
      <c r="D104" s="513"/>
      <c r="E104" s="832"/>
      <c r="F104" s="835"/>
      <c r="G104" s="847"/>
      <c r="H104" s="847"/>
      <c r="I104" s="842"/>
      <c r="J104" s="876"/>
      <c r="K104" s="249">
        <v>0.2</v>
      </c>
      <c r="L104" s="250" t="s">
        <v>34</v>
      </c>
      <c r="M104" s="251">
        <v>0</v>
      </c>
      <c r="N104" s="251">
        <v>0</v>
      </c>
      <c r="O104" s="827">
        <v>0</v>
      </c>
      <c r="P104" s="827">
        <v>0</v>
      </c>
      <c r="Q104" s="825">
        <f t="shared" ref="Q104" si="27">+SUM(M104:M104)*K104</f>
        <v>0</v>
      </c>
      <c r="R104" s="825">
        <f t="shared" ref="R104" si="28">+SUM(N104:N104)*K104</f>
        <v>0</v>
      </c>
      <c r="S104" s="825">
        <f t="shared" ref="S104" si="29">+SUM(O104:O104)*K104</f>
        <v>0</v>
      </c>
      <c r="T104" s="825"/>
      <c r="U104" s="826"/>
      <c r="V104" s="421"/>
      <c r="W104" s="421"/>
      <c r="X104" s="421"/>
      <c r="Y104" s="421"/>
      <c r="Z104" s="511"/>
      <c r="AA104" s="423"/>
      <c r="AB104" s="511"/>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row>
    <row r="105" spans="1:70" s="22" customFormat="1" ht="37.799999999999997" customHeight="1" x14ac:dyDescent="0.2">
      <c r="A105" s="504"/>
      <c r="B105" s="506"/>
      <c r="C105" s="501"/>
      <c r="D105" s="513" t="s">
        <v>547</v>
      </c>
      <c r="E105" s="674" t="s">
        <v>981</v>
      </c>
      <c r="F105" s="856">
        <v>124</v>
      </c>
      <c r="G105" s="681" t="s">
        <v>548</v>
      </c>
      <c r="H105" s="877" t="s">
        <v>549</v>
      </c>
      <c r="I105" s="878">
        <f>+W105</f>
        <v>0</v>
      </c>
      <c r="J105" s="648" t="s">
        <v>550</v>
      </c>
      <c r="K105" s="252">
        <v>0.2</v>
      </c>
      <c r="L105" s="247" t="s">
        <v>30</v>
      </c>
      <c r="M105" s="248">
        <v>0.5</v>
      </c>
      <c r="N105" s="248">
        <v>1</v>
      </c>
      <c r="O105" s="226">
        <v>1</v>
      </c>
      <c r="P105" s="226">
        <v>1</v>
      </c>
      <c r="Q105" s="6">
        <f t="shared" si="16"/>
        <v>0.1</v>
      </c>
      <c r="R105" s="6">
        <f t="shared" si="17"/>
        <v>0.2</v>
      </c>
      <c r="S105" s="6">
        <f t="shared" si="18"/>
        <v>0.2</v>
      </c>
      <c r="T105" s="6">
        <f t="shared" si="13"/>
        <v>0.2</v>
      </c>
      <c r="U105" s="144">
        <f t="shared" si="14"/>
        <v>0.2</v>
      </c>
      <c r="V105" s="421">
        <f>+Q106+Q108+Q110+Q112</f>
        <v>0</v>
      </c>
      <c r="W105" s="421">
        <f>+R106+R108+R110+R112</f>
        <v>0</v>
      </c>
      <c r="X105" s="421">
        <f>+S106+S108+S110+S112</f>
        <v>0</v>
      </c>
      <c r="Y105" s="421">
        <f>+T106+T108+T110+T112</f>
        <v>0</v>
      </c>
      <c r="Z105" s="511"/>
      <c r="AA105" s="423"/>
      <c r="AB105" s="511"/>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row>
    <row r="106" spans="1:70" s="22" customFormat="1" ht="28.8" customHeight="1" x14ac:dyDescent="0.2">
      <c r="A106" s="504"/>
      <c r="B106" s="506"/>
      <c r="C106" s="501"/>
      <c r="D106" s="513"/>
      <c r="E106" s="677"/>
      <c r="F106" s="860"/>
      <c r="G106" s="681"/>
      <c r="H106" s="877"/>
      <c r="I106" s="879"/>
      <c r="J106" s="648"/>
      <c r="K106" s="249">
        <v>0.2</v>
      </c>
      <c r="L106" s="250" t="s">
        <v>34</v>
      </c>
      <c r="M106" s="251">
        <v>0</v>
      </c>
      <c r="N106" s="251">
        <v>0</v>
      </c>
      <c r="O106" s="228">
        <v>0</v>
      </c>
      <c r="P106" s="228">
        <v>0</v>
      </c>
      <c r="Q106" s="156">
        <f t="shared" si="16"/>
        <v>0</v>
      </c>
      <c r="R106" s="156">
        <f t="shared" si="17"/>
        <v>0</v>
      </c>
      <c r="S106" s="156">
        <f t="shared" si="18"/>
        <v>0</v>
      </c>
      <c r="T106" s="156">
        <f t="shared" si="13"/>
        <v>0</v>
      </c>
      <c r="U106" s="160">
        <f t="shared" si="14"/>
        <v>0</v>
      </c>
      <c r="V106" s="421"/>
      <c r="W106" s="421"/>
      <c r="X106" s="421"/>
      <c r="Y106" s="421"/>
      <c r="Z106" s="511"/>
      <c r="AA106" s="423"/>
      <c r="AB106" s="511"/>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row>
    <row r="107" spans="1:70" s="22" customFormat="1" ht="49.95" customHeight="1" x14ac:dyDescent="0.2">
      <c r="A107" s="504"/>
      <c r="B107" s="506"/>
      <c r="C107" s="501"/>
      <c r="D107" s="513"/>
      <c r="E107" s="677"/>
      <c r="F107" s="860"/>
      <c r="G107" s="681"/>
      <c r="H107" s="877"/>
      <c r="I107" s="879"/>
      <c r="J107" s="648" t="s">
        <v>551</v>
      </c>
      <c r="K107" s="252">
        <v>0.2</v>
      </c>
      <c r="L107" s="247" t="s">
        <v>30</v>
      </c>
      <c r="M107" s="248">
        <v>0.2</v>
      </c>
      <c r="N107" s="248">
        <v>0.8</v>
      </c>
      <c r="O107" s="226">
        <v>1</v>
      </c>
      <c r="P107" s="226">
        <v>1</v>
      </c>
      <c r="Q107" s="6">
        <f t="shared" si="16"/>
        <v>4.0000000000000008E-2</v>
      </c>
      <c r="R107" s="6">
        <f t="shared" si="17"/>
        <v>0.16000000000000003</v>
      </c>
      <c r="S107" s="6">
        <f t="shared" si="18"/>
        <v>0.2</v>
      </c>
      <c r="T107" s="6">
        <f t="shared" si="13"/>
        <v>0.2</v>
      </c>
      <c r="U107" s="144">
        <f t="shared" si="14"/>
        <v>0.2</v>
      </c>
      <c r="V107" s="421"/>
      <c r="W107" s="421"/>
      <c r="X107" s="421"/>
      <c r="Y107" s="421"/>
      <c r="Z107" s="511"/>
      <c r="AA107" s="423"/>
      <c r="AB107" s="511"/>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row>
    <row r="108" spans="1:70" s="22" customFormat="1" ht="18.600000000000001" customHeight="1" x14ac:dyDescent="0.2">
      <c r="A108" s="504"/>
      <c r="B108" s="506"/>
      <c r="C108" s="501"/>
      <c r="D108" s="513"/>
      <c r="E108" s="677"/>
      <c r="F108" s="860"/>
      <c r="G108" s="681"/>
      <c r="H108" s="877"/>
      <c r="I108" s="879"/>
      <c r="J108" s="648"/>
      <c r="K108" s="249">
        <v>0.2</v>
      </c>
      <c r="L108" s="250" t="s">
        <v>34</v>
      </c>
      <c r="M108" s="251">
        <v>0</v>
      </c>
      <c r="N108" s="251">
        <v>0</v>
      </c>
      <c r="O108" s="228">
        <v>0</v>
      </c>
      <c r="P108" s="228">
        <v>0</v>
      </c>
      <c r="Q108" s="156">
        <f t="shared" si="16"/>
        <v>0</v>
      </c>
      <c r="R108" s="156">
        <f t="shared" si="17"/>
        <v>0</v>
      </c>
      <c r="S108" s="156">
        <f t="shared" si="18"/>
        <v>0</v>
      </c>
      <c r="T108" s="156">
        <f t="shared" si="13"/>
        <v>0</v>
      </c>
      <c r="U108" s="160">
        <f t="shared" si="14"/>
        <v>0</v>
      </c>
      <c r="V108" s="421"/>
      <c r="W108" s="421"/>
      <c r="X108" s="421"/>
      <c r="Y108" s="421"/>
      <c r="Z108" s="511"/>
      <c r="AA108" s="423"/>
      <c r="AB108" s="511"/>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row>
    <row r="109" spans="1:70" s="22" customFormat="1" ht="49.95" customHeight="1" x14ac:dyDescent="0.2">
      <c r="A109" s="504"/>
      <c r="B109" s="506"/>
      <c r="C109" s="501"/>
      <c r="D109" s="513"/>
      <c r="E109" s="677"/>
      <c r="F109" s="860"/>
      <c r="G109" s="681"/>
      <c r="H109" s="877"/>
      <c r="I109" s="879"/>
      <c r="J109" s="648" t="s">
        <v>552</v>
      </c>
      <c r="K109" s="252">
        <v>0.5</v>
      </c>
      <c r="L109" s="247" t="s">
        <v>30</v>
      </c>
      <c r="M109" s="248">
        <v>0.5</v>
      </c>
      <c r="N109" s="248">
        <v>0.8</v>
      </c>
      <c r="O109" s="226">
        <v>1</v>
      </c>
      <c r="P109" s="226">
        <v>1</v>
      </c>
      <c r="Q109" s="6">
        <f t="shared" si="16"/>
        <v>0.25</v>
      </c>
      <c r="R109" s="6">
        <f t="shared" si="17"/>
        <v>0.4</v>
      </c>
      <c r="S109" s="6">
        <f t="shared" si="18"/>
        <v>0.5</v>
      </c>
      <c r="T109" s="6">
        <f t="shared" si="13"/>
        <v>0.5</v>
      </c>
      <c r="U109" s="144">
        <f t="shared" si="14"/>
        <v>0.5</v>
      </c>
      <c r="V109" s="421"/>
      <c r="W109" s="421"/>
      <c r="X109" s="421"/>
      <c r="Y109" s="421"/>
      <c r="Z109" s="511"/>
      <c r="AA109" s="423"/>
      <c r="AB109" s="511"/>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row>
    <row r="110" spans="1:70" s="22" customFormat="1" ht="49.95" customHeight="1" x14ac:dyDescent="0.2">
      <c r="A110" s="504"/>
      <c r="B110" s="506"/>
      <c r="C110" s="501"/>
      <c r="D110" s="513"/>
      <c r="E110" s="677"/>
      <c r="F110" s="860"/>
      <c r="G110" s="681"/>
      <c r="H110" s="877"/>
      <c r="I110" s="879"/>
      <c r="J110" s="648"/>
      <c r="K110" s="249">
        <v>0.5</v>
      </c>
      <c r="L110" s="250" t="s">
        <v>34</v>
      </c>
      <c r="M110" s="251">
        <v>0</v>
      </c>
      <c r="N110" s="251">
        <v>0</v>
      </c>
      <c r="O110" s="228">
        <v>0</v>
      </c>
      <c r="P110" s="228">
        <v>0</v>
      </c>
      <c r="Q110" s="156">
        <f t="shared" si="16"/>
        <v>0</v>
      </c>
      <c r="R110" s="156">
        <f t="shared" si="17"/>
        <v>0</v>
      </c>
      <c r="S110" s="156">
        <f t="shared" si="18"/>
        <v>0</v>
      </c>
      <c r="T110" s="156">
        <f t="shared" si="13"/>
        <v>0</v>
      </c>
      <c r="U110" s="160">
        <f t="shared" si="14"/>
        <v>0</v>
      </c>
      <c r="V110" s="421"/>
      <c r="W110" s="421"/>
      <c r="X110" s="421"/>
      <c r="Y110" s="421"/>
      <c r="Z110" s="511"/>
      <c r="AA110" s="423"/>
      <c r="AB110" s="511"/>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row>
    <row r="111" spans="1:70" s="22" customFormat="1" ht="33" customHeight="1" x14ac:dyDescent="0.2">
      <c r="A111" s="504"/>
      <c r="B111" s="506"/>
      <c r="C111" s="501"/>
      <c r="D111" s="513"/>
      <c r="E111" s="677"/>
      <c r="F111" s="860"/>
      <c r="G111" s="681"/>
      <c r="H111" s="877"/>
      <c r="I111" s="879"/>
      <c r="J111" s="648" t="s">
        <v>553</v>
      </c>
      <c r="K111" s="252">
        <v>0.1</v>
      </c>
      <c r="L111" s="247" t="s">
        <v>30</v>
      </c>
      <c r="M111" s="248">
        <v>0</v>
      </c>
      <c r="N111" s="248">
        <v>0</v>
      </c>
      <c r="O111" s="226">
        <v>0</v>
      </c>
      <c r="P111" s="226">
        <v>1</v>
      </c>
      <c r="Q111" s="6">
        <f t="shared" si="16"/>
        <v>0</v>
      </c>
      <c r="R111" s="6">
        <f t="shared" si="17"/>
        <v>0</v>
      </c>
      <c r="S111" s="6">
        <f t="shared" si="18"/>
        <v>0</v>
      </c>
      <c r="T111" s="6">
        <f t="shared" si="13"/>
        <v>0.1</v>
      </c>
      <c r="U111" s="144">
        <f t="shared" si="14"/>
        <v>0.1</v>
      </c>
      <c r="V111" s="421"/>
      <c r="W111" s="421"/>
      <c r="X111" s="421"/>
      <c r="Y111" s="421"/>
      <c r="Z111" s="511"/>
      <c r="AA111" s="423"/>
      <c r="AB111" s="511"/>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row>
    <row r="112" spans="1:70" s="22" customFormat="1" ht="30.6" customHeight="1" x14ac:dyDescent="0.2">
      <c r="A112" s="504"/>
      <c r="B112" s="506"/>
      <c r="C112" s="501"/>
      <c r="D112" s="513"/>
      <c r="E112" s="679"/>
      <c r="F112" s="864"/>
      <c r="G112" s="681"/>
      <c r="H112" s="877"/>
      <c r="I112" s="879"/>
      <c r="J112" s="648"/>
      <c r="K112" s="249">
        <v>0.1</v>
      </c>
      <c r="L112" s="250" t="s">
        <v>34</v>
      </c>
      <c r="M112" s="251">
        <v>0</v>
      </c>
      <c r="N112" s="251">
        <v>0</v>
      </c>
      <c r="O112" s="228">
        <v>0</v>
      </c>
      <c r="P112" s="228">
        <v>0</v>
      </c>
      <c r="Q112" s="156">
        <f t="shared" si="16"/>
        <v>0</v>
      </c>
      <c r="R112" s="156">
        <f t="shared" si="17"/>
        <v>0</v>
      </c>
      <c r="S112" s="156">
        <f t="shared" si="18"/>
        <v>0</v>
      </c>
      <c r="T112" s="156">
        <f t="shared" si="13"/>
        <v>0</v>
      </c>
      <c r="U112" s="160">
        <f t="shared" si="14"/>
        <v>0</v>
      </c>
      <c r="V112" s="421"/>
      <c r="W112" s="421"/>
      <c r="X112" s="421"/>
      <c r="Y112" s="421"/>
      <c r="Z112" s="511"/>
      <c r="AA112" s="423"/>
      <c r="AB112" s="511"/>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row>
    <row r="113" spans="1:70" s="22" customFormat="1" ht="49.95" customHeight="1" x14ac:dyDescent="0.2">
      <c r="A113" s="504"/>
      <c r="B113" s="506"/>
      <c r="C113" s="501"/>
      <c r="D113" s="513" t="s">
        <v>554</v>
      </c>
      <c r="E113" s="674" t="s">
        <v>555</v>
      </c>
      <c r="F113" s="856">
        <v>125</v>
      </c>
      <c r="G113" s="844" t="s">
        <v>555</v>
      </c>
      <c r="H113" s="844" t="s">
        <v>556</v>
      </c>
      <c r="I113" s="834">
        <f>+X113</f>
        <v>0</v>
      </c>
      <c r="J113" s="874" t="s">
        <v>557</v>
      </c>
      <c r="K113" s="252">
        <v>0.25</v>
      </c>
      <c r="L113" s="247" t="s">
        <v>30</v>
      </c>
      <c r="M113" s="248">
        <v>0.25</v>
      </c>
      <c r="N113" s="248">
        <v>0.5</v>
      </c>
      <c r="O113" s="226">
        <v>0.75</v>
      </c>
      <c r="P113" s="226">
        <v>1</v>
      </c>
      <c r="Q113" s="6">
        <f t="shared" si="16"/>
        <v>6.25E-2</v>
      </c>
      <c r="R113" s="6">
        <f t="shared" si="17"/>
        <v>0.125</v>
      </c>
      <c r="S113" s="6">
        <f t="shared" si="18"/>
        <v>0.1875</v>
      </c>
      <c r="T113" s="6">
        <f t="shared" si="13"/>
        <v>0.25</v>
      </c>
      <c r="U113" s="144">
        <f t="shared" si="14"/>
        <v>0.25</v>
      </c>
      <c r="V113" s="517">
        <f>+Q114+Q116+Q118</f>
        <v>0</v>
      </c>
      <c r="W113" s="517">
        <f>+R114+R116+R118</f>
        <v>0</v>
      </c>
      <c r="X113" s="517">
        <f>+S114+S116+S118</f>
        <v>0</v>
      </c>
      <c r="Y113" s="517">
        <f>+T114+T116+T118</f>
        <v>0</v>
      </c>
      <c r="Z113" s="511"/>
      <c r="AA113" s="423"/>
      <c r="AB113" s="511"/>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row>
    <row r="114" spans="1:70" s="22" customFormat="1" ht="21.6" customHeight="1" x14ac:dyDescent="0.2">
      <c r="A114" s="504"/>
      <c r="B114" s="506"/>
      <c r="C114" s="501"/>
      <c r="D114" s="513"/>
      <c r="E114" s="677"/>
      <c r="F114" s="860"/>
      <c r="G114" s="832"/>
      <c r="H114" s="832"/>
      <c r="I114" s="842"/>
      <c r="J114" s="874"/>
      <c r="K114" s="249">
        <v>0.25</v>
      </c>
      <c r="L114" s="250" t="s">
        <v>34</v>
      </c>
      <c r="M114" s="251">
        <v>0</v>
      </c>
      <c r="N114" s="251">
        <v>0</v>
      </c>
      <c r="O114" s="228">
        <v>0</v>
      </c>
      <c r="P114" s="228">
        <v>0</v>
      </c>
      <c r="Q114" s="156">
        <f t="shared" si="16"/>
        <v>0</v>
      </c>
      <c r="R114" s="156">
        <f t="shared" si="17"/>
        <v>0</v>
      </c>
      <c r="S114" s="156">
        <f t="shared" si="18"/>
        <v>0</v>
      </c>
      <c r="T114" s="156">
        <f t="shared" si="13"/>
        <v>0</v>
      </c>
      <c r="U114" s="160">
        <f t="shared" si="14"/>
        <v>0</v>
      </c>
      <c r="V114" s="518"/>
      <c r="W114" s="518"/>
      <c r="X114" s="518"/>
      <c r="Y114" s="518"/>
      <c r="Z114" s="511"/>
      <c r="AA114" s="423"/>
      <c r="AB114" s="511"/>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row>
    <row r="115" spans="1:70" s="22" customFormat="1" ht="43.8" customHeight="1" x14ac:dyDescent="0.2">
      <c r="A115" s="504"/>
      <c r="B115" s="506"/>
      <c r="C115" s="501"/>
      <c r="D115" s="513"/>
      <c r="E115" s="677"/>
      <c r="F115" s="860"/>
      <c r="G115" s="832"/>
      <c r="H115" s="832"/>
      <c r="I115" s="842"/>
      <c r="J115" s="874" t="s">
        <v>558</v>
      </c>
      <c r="K115" s="252">
        <v>0.25</v>
      </c>
      <c r="L115" s="247" t="s">
        <v>30</v>
      </c>
      <c r="M115" s="248">
        <v>0</v>
      </c>
      <c r="N115" s="248">
        <v>0.25</v>
      </c>
      <c r="O115" s="226">
        <v>0.5</v>
      </c>
      <c r="P115" s="226">
        <v>1</v>
      </c>
      <c r="Q115" s="6">
        <f t="shared" si="16"/>
        <v>0</v>
      </c>
      <c r="R115" s="6">
        <f t="shared" si="17"/>
        <v>6.25E-2</v>
      </c>
      <c r="S115" s="6">
        <f t="shared" si="18"/>
        <v>0.125</v>
      </c>
      <c r="T115" s="6">
        <f t="shared" si="13"/>
        <v>0.25</v>
      </c>
      <c r="U115" s="144">
        <f t="shared" si="14"/>
        <v>0.25</v>
      </c>
      <c r="V115" s="518"/>
      <c r="W115" s="518"/>
      <c r="X115" s="518"/>
      <c r="Y115" s="518"/>
      <c r="Z115" s="511"/>
      <c r="AA115" s="423"/>
      <c r="AB115" s="511"/>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row>
    <row r="116" spans="1:70" s="22" customFormat="1" ht="28.8" customHeight="1" x14ac:dyDescent="0.2">
      <c r="A116" s="504"/>
      <c r="B116" s="506"/>
      <c r="C116" s="501"/>
      <c r="D116" s="513"/>
      <c r="E116" s="677"/>
      <c r="F116" s="860"/>
      <c r="G116" s="832"/>
      <c r="H116" s="832"/>
      <c r="I116" s="842"/>
      <c r="J116" s="874"/>
      <c r="K116" s="249">
        <v>0.25</v>
      </c>
      <c r="L116" s="250" t="s">
        <v>34</v>
      </c>
      <c r="M116" s="251">
        <v>0</v>
      </c>
      <c r="N116" s="251">
        <v>0</v>
      </c>
      <c r="O116" s="228">
        <v>0</v>
      </c>
      <c r="P116" s="228">
        <v>0</v>
      </c>
      <c r="Q116" s="156">
        <f t="shared" si="16"/>
        <v>0</v>
      </c>
      <c r="R116" s="156">
        <f t="shared" si="17"/>
        <v>0</v>
      </c>
      <c r="S116" s="156">
        <f t="shared" si="18"/>
        <v>0</v>
      </c>
      <c r="T116" s="156">
        <f t="shared" si="13"/>
        <v>0</v>
      </c>
      <c r="U116" s="160">
        <f t="shared" si="14"/>
        <v>0</v>
      </c>
      <c r="V116" s="518"/>
      <c r="W116" s="518"/>
      <c r="X116" s="518"/>
      <c r="Y116" s="518"/>
      <c r="Z116" s="511"/>
      <c r="AA116" s="423"/>
      <c r="AB116" s="511"/>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row>
    <row r="117" spans="1:70" s="22" customFormat="1" ht="34.799999999999997" customHeight="1" x14ac:dyDescent="0.2">
      <c r="A117" s="504"/>
      <c r="B117" s="506"/>
      <c r="C117" s="501"/>
      <c r="D117" s="513"/>
      <c r="E117" s="677"/>
      <c r="F117" s="860"/>
      <c r="G117" s="832"/>
      <c r="H117" s="832"/>
      <c r="I117" s="842"/>
      <c r="J117" s="874" t="s">
        <v>559</v>
      </c>
      <c r="K117" s="252">
        <v>0.5</v>
      </c>
      <c r="L117" s="247" t="s">
        <v>30</v>
      </c>
      <c r="M117" s="248">
        <v>0</v>
      </c>
      <c r="N117" s="248">
        <v>0</v>
      </c>
      <c r="O117" s="226">
        <v>0.5</v>
      </c>
      <c r="P117" s="226">
        <v>1</v>
      </c>
      <c r="Q117" s="6">
        <f t="shared" si="16"/>
        <v>0</v>
      </c>
      <c r="R117" s="6">
        <f t="shared" si="17"/>
        <v>0</v>
      </c>
      <c r="S117" s="6">
        <f t="shared" si="18"/>
        <v>0.25</v>
      </c>
      <c r="T117" s="6">
        <f t="shared" si="13"/>
        <v>0.5</v>
      </c>
      <c r="U117" s="144">
        <f t="shared" si="14"/>
        <v>0.5</v>
      </c>
      <c r="V117" s="518"/>
      <c r="W117" s="518"/>
      <c r="X117" s="518"/>
      <c r="Y117" s="518"/>
      <c r="Z117" s="511"/>
      <c r="AA117" s="423"/>
      <c r="AB117" s="511"/>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row>
    <row r="118" spans="1:70" s="22" customFormat="1" ht="30" customHeight="1" x14ac:dyDescent="0.2">
      <c r="A118" s="504"/>
      <c r="B118" s="506"/>
      <c r="C118" s="501"/>
      <c r="D118" s="513"/>
      <c r="E118" s="679"/>
      <c r="F118" s="864"/>
      <c r="G118" s="837"/>
      <c r="H118" s="837"/>
      <c r="I118" s="842"/>
      <c r="J118" s="874"/>
      <c r="K118" s="249">
        <v>0.5</v>
      </c>
      <c r="L118" s="250" t="s">
        <v>34</v>
      </c>
      <c r="M118" s="251">
        <v>0</v>
      </c>
      <c r="N118" s="251">
        <v>0</v>
      </c>
      <c r="O118" s="228">
        <v>0</v>
      </c>
      <c r="P118" s="228">
        <v>0</v>
      </c>
      <c r="Q118" s="156">
        <f t="shared" si="16"/>
        <v>0</v>
      </c>
      <c r="R118" s="156">
        <f t="shared" si="17"/>
        <v>0</v>
      </c>
      <c r="S118" s="156">
        <f t="shared" si="18"/>
        <v>0</v>
      </c>
      <c r="T118" s="156">
        <f t="shared" si="13"/>
        <v>0</v>
      </c>
      <c r="U118" s="160">
        <f t="shared" si="14"/>
        <v>0</v>
      </c>
      <c r="V118" s="518"/>
      <c r="W118" s="518"/>
      <c r="X118" s="518"/>
      <c r="Y118" s="518"/>
      <c r="Z118" s="511"/>
      <c r="AA118" s="423"/>
      <c r="AB118" s="511"/>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row>
    <row r="119" spans="1:70" s="22" customFormat="1" ht="49.95" customHeight="1" x14ac:dyDescent="0.2">
      <c r="A119" s="504"/>
      <c r="B119" s="506"/>
      <c r="C119" s="501"/>
      <c r="D119" s="513" t="s">
        <v>560</v>
      </c>
      <c r="E119" s="844" t="s">
        <v>561</v>
      </c>
      <c r="F119" s="840">
        <v>126</v>
      </c>
      <c r="G119" s="847" t="s">
        <v>562</v>
      </c>
      <c r="H119" s="880" t="s">
        <v>563</v>
      </c>
      <c r="I119" s="834">
        <v>0</v>
      </c>
      <c r="J119" s="870" t="s">
        <v>982</v>
      </c>
      <c r="K119" s="252">
        <v>0.2</v>
      </c>
      <c r="L119" s="247" t="s">
        <v>30</v>
      </c>
      <c r="M119" s="248">
        <v>0.2</v>
      </c>
      <c r="N119" s="248">
        <v>0.8</v>
      </c>
      <c r="O119" s="226">
        <v>1</v>
      </c>
      <c r="P119" s="226">
        <v>1</v>
      </c>
      <c r="Q119" s="6">
        <f t="shared" si="16"/>
        <v>4.0000000000000008E-2</v>
      </c>
      <c r="R119" s="6">
        <f t="shared" si="17"/>
        <v>0.16000000000000003</v>
      </c>
      <c r="S119" s="6">
        <f t="shared" si="18"/>
        <v>0.2</v>
      </c>
      <c r="T119" s="6">
        <f t="shared" si="13"/>
        <v>0.2</v>
      </c>
      <c r="U119" s="144">
        <f t="shared" si="14"/>
        <v>0.2</v>
      </c>
      <c r="V119" s="444">
        <v>0</v>
      </c>
      <c r="W119" s="444">
        <v>0</v>
      </c>
      <c r="X119" s="444">
        <v>0</v>
      </c>
      <c r="Y119" s="444">
        <v>0</v>
      </c>
      <c r="Z119" s="511"/>
      <c r="AA119" s="423"/>
      <c r="AB119" s="511"/>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row>
    <row r="120" spans="1:70" s="22" customFormat="1" ht="33" customHeight="1" x14ac:dyDescent="0.2">
      <c r="A120" s="504"/>
      <c r="B120" s="506"/>
      <c r="C120" s="501"/>
      <c r="D120" s="513"/>
      <c r="E120" s="832"/>
      <c r="F120" s="835"/>
      <c r="G120" s="847"/>
      <c r="H120" s="880"/>
      <c r="I120" s="842"/>
      <c r="J120" s="870"/>
      <c r="K120" s="249">
        <v>0.2</v>
      </c>
      <c r="L120" s="250" t="s">
        <v>34</v>
      </c>
      <c r="M120" s="251">
        <v>0</v>
      </c>
      <c r="N120" s="251">
        <v>0</v>
      </c>
      <c r="O120" s="228">
        <v>0</v>
      </c>
      <c r="P120" s="228">
        <v>0</v>
      </c>
      <c r="Q120" s="156">
        <f t="shared" si="16"/>
        <v>0</v>
      </c>
      <c r="R120" s="156">
        <f t="shared" si="17"/>
        <v>0</v>
      </c>
      <c r="S120" s="156">
        <f t="shared" si="18"/>
        <v>0</v>
      </c>
      <c r="T120" s="156">
        <f t="shared" si="13"/>
        <v>0</v>
      </c>
      <c r="U120" s="160">
        <f t="shared" si="14"/>
        <v>0</v>
      </c>
      <c r="V120" s="445"/>
      <c r="W120" s="445"/>
      <c r="X120" s="445"/>
      <c r="Y120" s="445"/>
      <c r="Z120" s="511"/>
      <c r="AA120" s="423"/>
      <c r="AB120" s="511"/>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row>
    <row r="121" spans="1:70" s="22" customFormat="1" ht="34.799999999999997" customHeight="1" x14ac:dyDescent="0.2">
      <c r="A121" s="504"/>
      <c r="B121" s="506"/>
      <c r="C121" s="501"/>
      <c r="D121" s="513"/>
      <c r="E121" s="832"/>
      <c r="F121" s="835"/>
      <c r="G121" s="847"/>
      <c r="H121" s="880"/>
      <c r="I121" s="842"/>
      <c r="J121" s="870" t="s">
        <v>983</v>
      </c>
      <c r="K121" s="252">
        <v>0.8</v>
      </c>
      <c r="L121" s="247" t="s">
        <v>30</v>
      </c>
      <c r="M121" s="248">
        <v>0.2</v>
      </c>
      <c r="N121" s="248">
        <v>0.8</v>
      </c>
      <c r="O121" s="226">
        <v>1</v>
      </c>
      <c r="P121" s="226">
        <v>1</v>
      </c>
      <c r="Q121" s="6">
        <f t="shared" si="16"/>
        <v>0.16000000000000003</v>
      </c>
      <c r="R121" s="6">
        <f t="shared" si="17"/>
        <v>0.64000000000000012</v>
      </c>
      <c r="S121" s="6">
        <f t="shared" si="18"/>
        <v>0.8</v>
      </c>
      <c r="T121" s="6">
        <f t="shared" si="13"/>
        <v>0.8</v>
      </c>
      <c r="U121" s="144">
        <f t="shared" si="14"/>
        <v>0.8</v>
      </c>
      <c r="V121" s="445"/>
      <c r="W121" s="445"/>
      <c r="X121" s="445"/>
      <c r="Y121" s="445"/>
      <c r="Z121" s="511"/>
      <c r="AA121" s="423"/>
      <c r="AB121" s="511"/>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row>
    <row r="122" spans="1:70" s="22" customFormat="1" ht="25.8" customHeight="1" x14ac:dyDescent="0.2">
      <c r="A122" s="504"/>
      <c r="B122" s="506"/>
      <c r="C122" s="501"/>
      <c r="D122" s="513"/>
      <c r="E122" s="832"/>
      <c r="F122" s="835"/>
      <c r="G122" s="847"/>
      <c r="H122" s="880"/>
      <c r="I122" s="842"/>
      <c r="J122" s="870"/>
      <c r="K122" s="249">
        <v>0.8</v>
      </c>
      <c r="L122" s="250" t="s">
        <v>34</v>
      </c>
      <c r="M122" s="251">
        <v>0</v>
      </c>
      <c r="N122" s="251">
        <v>0</v>
      </c>
      <c r="O122" s="228">
        <v>0</v>
      </c>
      <c r="P122" s="228">
        <v>0</v>
      </c>
      <c r="Q122" s="156">
        <f t="shared" si="16"/>
        <v>0</v>
      </c>
      <c r="R122" s="156">
        <f t="shared" si="17"/>
        <v>0</v>
      </c>
      <c r="S122" s="156">
        <f t="shared" si="18"/>
        <v>0</v>
      </c>
      <c r="T122" s="156">
        <f t="shared" si="13"/>
        <v>0</v>
      </c>
      <c r="U122" s="160">
        <f t="shared" si="14"/>
        <v>0</v>
      </c>
      <c r="V122" s="445"/>
      <c r="W122" s="445"/>
      <c r="X122" s="445"/>
      <c r="Y122" s="445"/>
      <c r="Z122" s="511"/>
      <c r="AA122" s="423"/>
      <c r="AB122" s="511"/>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row>
    <row r="123" spans="1:70" s="22" customFormat="1" ht="45" customHeight="1" x14ac:dyDescent="0.2">
      <c r="A123" s="504"/>
      <c r="B123" s="506"/>
      <c r="C123" s="501"/>
      <c r="D123" s="515" t="s">
        <v>564</v>
      </c>
      <c r="E123" s="857" t="s">
        <v>565</v>
      </c>
      <c r="F123" s="881">
        <v>127</v>
      </c>
      <c r="G123" s="857" t="s">
        <v>566</v>
      </c>
      <c r="H123" s="882" t="s">
        <v>567</v>
      </c>
      <c r="I123" s="883">
        <f>+X123</f>
        <v>0</v>
      </c>
      <c r="J123" s="874" t="s">
        <v>568</v>
      </c>
      <c r="K123" s="252">
        <v>0.5</v>
      </c>
      <c r="L123" s="247" t="s">
        <v>30</v>
      </c>
      <c r="M123" s="248">
        <v>0</v>
      </c>
      <c r="N123" s="248">
        <v>0.25</v>
      </c>
      <c r="O123" s="226">
        <v>0.5</v>
      </c>
      <c r="P123" s="226">
        <v>1</v>
      </c>
      <c r="Q123" s="6">
        <f t="shared" si="16"/>
        <v>0</v>
      </c>
      <c r="R123" s="6">
        <f t="shared" si="17"/>
        <v>0.125</v>
      </c>
      <c r="S123" s="6">
        <f t="shared" si="18"/>
        <v>0.25</v>
      </c>
      <c r="T123" s="6">
        <f t="shared" si="13"/>
        <v>0.5</v>
      </c>
      <c r="U123" s="144">
        <f t="shared" si="14"/>
        <v>0.5</v>
      </c>
      <c r="V123" s="444">
        <f>+Q124+Q126</f>
        <v>0</v>
      </c>
      <c r="W123" s="444">
        <f>+R124+R126</f>
        <v>0</v>
      </c>
      <c r="X123" s="444">
        <f>+S124+S126</f>
        <v>0</v>
      </c>
      <c r="Y123" s="444">
        <f>+T124+T126</f>
        <v>0</v>
      </c>
      <c r="Z123" s="511"/>
      <c r="AA123" s="423"/>
      <c r="AB123" s="511"/>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row>
    <row r="124" spans="1:70" s="22" customFormat="1" ht="36" customHeight="1" x14ac:dyDescent="0.2">
      <c r="A124" s="504"/>
      <c r="B124" s="506"/>
      <c r="C124" s="501"/>
      <c r="D124" s="519"/>
      <c r="E124" s="884"/>
      <c r="F124" s="885"/>
      <c r="G124" s="884"/>
      <c r="H124" s="886"/>
      <c r="I124" s="887"/>
      <c r="J124" s="874"/>
      <c r="K124" s="249">
        <v>0.5</v>
      </c>
      <c r="L124" s="250" t="s">
        <v>34</v>
      </c>
      <c r="M124" s="251">
        <v>0</v>
      </c>
      <c r="N124" s="251">
        <v>0</v>
      </c>
      <c r="O124" s="228">
        <v>0</v>
      </c>
      <c r="P124" s="228">
        <v>0</v>
      </c>
      <c r="Q124" s="156">
        <f t="shared" si="16"/>
        <v>0</v>
      </c>
      <c r="R124" s="156">
        <f t="shared" si="17"/>
        <v>0</v>
      </c>
      <c r="S124" s="156">
        <f t="shared" si="18"/>
        <v>0</v>
      </c>
      <c r="T124" s="156">
        <f t="shared" si="13"/>
        <v>0</v>
      </c>
      <c r="U124" s="160">
        <f t="shared" si="14"/>
        <v>0</v>
      </c>
      <c r="V124" s="445"/>
      <c r="W124" s="445"/>
      <c r="X124" s="445"/>
      <c r="Y124" s="445"/>
      <c r="Z124" s="511"/>
      <c r="AA124" s="423"/>
      <c r="AB124" s="511"/>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row>
    <row r="125" spans="1:70" s="22" customFormat="1" ht="49.95" customHeight="1" x14ac:dyDescent="0.2">
      <c r="A125" s="504"/>
      <c r="B125" s="506"/>
      <c r="C125" s="501"/>
      <c r="D125" s="519"/>
      <c r="E125" s="884"/>
      <c r="F125" s="885"/>
      <c r="G125" s="884"/>
      <c r="H125" s="886"/>
      <c r="I125" s="887"/>
      <c r="J125" s="874" t="s">
        <v>569</v>
      </c>
      <c r="K125" s="252">
        <v>0.5</v>
      </c>
      <c r="L125" s="247" t="s">
        <v>30</v>
      </c>
      <c r="M125" s="248">
        <v>0</v>
      </c>
      <c r="N125" s="248">
        <v>0.25</v>
      </c>
      <c r="O125" s="226">
        <v>0.5</v>
      </c>
      <c r="P125" s="226">
        <v>1</v>
      </c>
      <c r="Q125" s="6">
        <f t="shared" si="16"/>
        <v>0</v>
      </c>
      <c r="R125" s="6">
        <f t="shared" si="17"/>
        <v>0.125</v>
      </c>
      <c r="S125" s="6">
        <f t="shared" si="18"/>
        <v>0.25</v>
      </c>
      <c r="T125" s="6">
        <f t="shared" si="13"/>
        <v>0.5</v>
      </c>
      <c r="U125" s="144">
        <f t="shared" si="14"/>
        <v>0.5</v>
      </c>
      <c r="V125" s="445"/>
      <c r="W125" s="445"/>
      <c r="X125" s="445"/>
      <c r="Y125" s="445"/>
      <c r="Z125" s="511"/>
      <c r="AA125" s="423"/>
      <c r="AB125" s="511"/>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row>
    <row r="126" spans="1:70" s="22" customFormat="1" ht="31.8" customHeight="1" x14ac:dyDescent="0.2">
      <c r="A126" s="504"/>
      <c r="B126" s="506"/>
      <c r="C126" s="502"/>
      <c r="D126" s="516"/>
      <c r="E126" s="861"/>
      <c r="F126" s="888"/>
      <c r="G126" s="861"/>
      <c r="H126" s="889"/>
      <c r="I126" s="887"/>
      <c r="J126" s="874"/>
      <c r="K126" s="249">
        <v>0.5</v>
      </c>
      <c r="L126" s="250" t="s">
        <v>34</v>
      </c>
      <c r="M126" s="251">
        <v>0</v>
      </c>
      <c r="N126" s="251">
        <v>0</v>
      </c>
      <c r="O126" s="228">
        <v>0</v>
      </c>
      <c r="P126" s="228">
        <v>0</v>
      </c>
      <c r="Q126" s="156">
        <f t="shared" si="16"/>
        <v>0</v>
      </c>
      <c r="R126" s="156">
        <f t="shared" si="17"/>
        <v>0</v>
      </c>
      <c r="S126" s="156">
        <f t="shared" si="18"/>
        <v>0</v>
      </c>
      <c r="T126" s="156">
        <f t="shared" si="13"/>
        <v>0</v>
      </c>
      <c r="U126" s="160">
        <f t="shared" si="14"/>
        <v>0</v>
      </c>
      <c r="V126" s="445"/>
      <c r="W126" s="445"/>
      <c r="X126" s="445"/>
      <c r="Y126" s="445"/>
      <c r="Z126" s="511"/>
      <c r="AA126" s="423"/>
      <c r="AB126" s="511"/>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row>
    <row r="127" spans="1:70" s="22" customFormat="1" ht="49.95" customHeight="1" x14ac:dyDescent="0.2">
      <c r="A127" s="504" t="s">
        <v>570</v>
      </c>
      <c r="B127" s="506"/>
      <c r="C127" s="500" t="s">
        <v>539</v>
      </c>
      <c r="D127" s="513" t="s">
        <v>571</v>
      </c>
      <c r="E127" s="844" t="s">
        <v>984</v>
      </c>
      <c r="F127" s="840">
        <v>128</v>
      </c>
      <c r="G127" s="847" t="s">
        <v>572</v>
      </c>
      <c r="H127" s="880" t="s">
        <v>489</v>
      </c>
      <c r="I127" s="890">
        <v>0</v>
      </c>
      <c r="J127" s="891" t="s">
        <v>987</v>
      </c>
      <c r="K127" s="252">
        <v>0.3</v>
      </c>
      <c r="L127" s="247" t="s">
        <v>30</v>
      </c>
      <c r="M127" s="248">
        <v>0.5</v>
      </c>
      <c r="N127" s="248">
        <v>1</v>
      </c>
      <c r="O127" s="230">
        <v>1</v>
      </c>
      <c r="P127" s="231">
        <v>1</v>
      </c>
      <c r="Q127" s="6">
        <f t="shared" si="16"/>
        <v>0.15</v>
      </c>
      <c r="R127" s="6">
        <f t="shared" si="17"/>
        <v>0.3</v>
      </c>
      <c r="S127" s="6">
        <f t="shared" si="18"/>
        <v>0.3</v>
      </c>
      <c r="T127" s="6">
        <f t="shared" si="13"/>
        <v>0.3</v>
      </c>
      <c r="U127" s="144">
        <f t="shared" si="14"/>
        <v>0.3</v>
      </c>
      <c r="V127" s="444">
        <v>0</v>
      </c>
      <c r="W127" s="444">
        <v>0</v>
      </c>
      <c r="X127" s="444">
        <v>0</v>
      </c>
      <c r="Y127" s="444">
        <v>0</v>
      </c>
      <c r="Z127" s="510" t="s">
        <v>573</v>
      </c>
      <c r="AA127" s="520" t="s">
        <v>573</v>
      </c>
      <c r="AB127" s="511"/>
      <c r="AC127" s="263"/>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row>
    <row r="128" spans="1:70" s="22" customFormat="1" ht="24.6" customHeight="1" x14ac:dyDescent="0.2">
      <c r="A128" s="504"/>
      <c r="B128" s="506"/>
      <c r="C128" s="501"/>
      <c r="D128" s="513"/>
      <c r="E128" s="832"/>
      <c r="F128" s="835"/>
      <c r="G128" s="847"/>
      <c r="H128" s="880"/>
      <c r="I128" s="890"/>
      <c r="J128" s="891"/>
      <c r="K128" s="249">
        <v>0.3</v>
      </c>
      <c r="L128" s="250" t="s">
        <v>34</v>
      </c>
      <c r="M128" s="251">
        <v>0</v>
      </c>
      <c r="N128" s="251">
        <v>0</v>
      </c>
      <c r="O128" s="228">
        <v>0</v>
      </c>
      <c r="P128" s="228">
        <v>0</v>
      </c>
      <c r="Q128" s="156">
        <f t="shared" si="16"/>
        <v>0</v>
      </c>
      <c r="R128" s="156">
        <f t="shared" si="17"/>
        <v>0</v>
      </c>
      <c r="S128" s="156">
        <f t="shared" si="18"/>
        <v>0</v>
      </c>
      <c r="T128" s="156">
        <f t="shared" si="13"/>
        <v>0</v>
      </c>
      <c r="U128" s="160">
        <f t="shared" si="14"/>
        <v>0</v>
      </c>
      <c r="V128" s="445"/>
      <c r="W128" s="445"/>
      <c r="X128" s="445"/>
      <c r="Y128" s="445"/>
      <c r="Z128" s="511"/>
      <c r="AA128" s="521"/>
      <c r="AB128" s="511"/>
      <c r="AC128" s="264"/>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row>
    <row r="129" spans="1:70" s="22" customFormat="1" ht="36" customHeight="1" x14ac:dyDescent="0.2">
      <c r="A129" s="504"/>
      <c r="B129" s="506"/>
      <c r="C129" s="501"/>
      <c r="D129" s="513"/>
      <c r="E129" s="832"/>
      <c r="F129" s="835"/>
      <c r="G129" s="847"/>
      <c r="H129" s="880"/>
      <c r="I129" s="890"/>
      <c r="J129" s="870" t="s">
        <v>988</v>
      </c>
      <c r="K129" s="252">
        <v>0.2</v>
      </c>
      <c r="L129" s="247" t="s">
        <v>30</v>
      </c>
      <c r="M129" s="248">
        <v>0.5</v>
      </c>
      <c r="N129" s="248">
        <v>1</v>
      </c>
      <c r="O129" s="230">
        <v>1</v>
      </c>
      <c r="P129" s="231">
        <v>1</v>
      </c>
      <c r="Q129" s="6">
        <f t="shared" si="16"/>
        <v>0.1</v>
      </c>
      <c r="R129" s="6">
        <f t="shared" si="17"/>
        <v>0.2</v>
      </c>
      <c r="S129" s="6">
        <f t="shared" si="18"/>
        <v>0.2</v>
      </c>
      <c r="T129" s="6">
        <f t="shared" si="13"/>
        <v>0.2</v>
      </c>
      <c r="U129" s="144">
        <f t="shared" si="14"/>
        <v>0.2</v>
      </c>
      <c r="V129" s="445"/>
      <c r="W129" s="445"/>
      <c r="X129" s="445"/>
      <c r="Y129" s="445"/>
      <c r="Z129" s="511"/>
      <c r="AA129" s="521"/>
      <c r="AB129" s="511"/>
      <c r="AC129" s="264"/>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row>
    <row r="130" spans="1:70" s="22" customFormat="1" ht="29.25" customHeight="1" x14ac:dyDescent="0.2">
      <c r="A130" s="504"/>
      <c r="B130" s="506"/>
      <c r="C130" s="501"/>
      <c r="D130" s="513"/>
      <c r="E130" s="832"/>
      <c r="F130" s="835"/>
      <c r="G130" s="847"/>
      <c r="H130" s="880"/>
      <c r="I130" s="890"/>
      <c r="J130" s="870"/>
      <c r="K130" s="249">
        <v>0.2</v>
      </c>
      <c r="L130" s="250" t="s">
        <v>34</v>
      </c>
      <c r="M130" s="251">
        <v>0</v>
      </c>
      <c r="N130" s="251">
        <v>0</v>
      </c>
      <c r="O130" s="228">
        <v>0</v>
      </c>
      <c r="P130" s="228">
        <v>0</v>
      </c>
      <c r="Q130" s="156">
        <f t="shared" si="16"/>
        <v>0</v>
      </c>
      <c r="R130" s="156">
        <f t="shared" si="17"/>
        <v>0</v>
      </c>
      <c r="S130" s="156">
        <f t="shared" si="18"/>
        <v>0</v>
      </c>
      <c r="T130" s="156">
        <f t="shared" si="13"/>
        <v>0</v>
      </c>
      <c r="U130" s="160">
        <f t="shared" si="14"/>
        <v>0</v>
      </c>
      <c r="V130" s="445"/>
      <c r="W130" s="445"/>
      <c r="X130" s="445"/>
      <c r="Y130" s="445"/>
      <c r="Z130" s="511"/>
      <c r="AA130" s="521"/>
      <c r="AB130" s="511"/>
      <c r="AC130" s="264"/>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row>
    <row r="131" spans="1:70" s="22" customFormat="1" ht="49.95" customHeight="1" x14ac:dyDescent="0.2">
      <c r="A131" s="504"/>
      <c r="B131" s="506"/>
      <c r="C131" s="501"/>
      <c r="D131" s="513"/>
      <c r="E131" s="832"/>
      <c r="F131" s="835"/>
      <c r="G131" s="847"/>
      <c r="H131" s="880"/>
      <c r="I131" s="890"/>
      <c r="J131" s="870" t="s">
        <v>989</v>
      </c>
      <c r="K131" s="252">
        <v>0.2</v>
      </c>
      <c r="L131" s="247" t="s">
        <v>30</v>
      </c>
      <c r="M131" s="248">
        <v>0.25</v>
      </c>
      <c r="N131" s="248">
        <v>0.5</v>
      </c>
      <c r="O131" s="230">
        <v>0.75</v>
      </c>
      <c r="P131" s="231">
        <v>1</v>
      </c>
      <c r="Q131" s="6">
        <f t="shared" si="16"/>
        <v>0.05</v>
      </c>
      <c r="R131" s="6">
        <f t="shared" si="17"/>
        <v>0.1</v>
      </c>
      <c r="S131" s="6">
        <f t="shared" si="18"/>
        <v>0.15000000000000002</v>
      </c>
      <c r="T131" s="6">
        <f t="shared" si="13"/>
        <v>0.2</v>
      </c>
      <c r="U131" s="144">
        <f t="shared" si="14"/>
        <v>0.2</v>
      </c>
      <c r="V131" s="445"/>
      <c r="W131" s="445"/>
      <c r="X131" s="445"/>
      <c r="Y131" s="445"/>
      <c r="Z131" s="511"/>
      <c r="AA131" s="521"/>
      <c r="AB131" s="511"/>
      <c r="AC131" s="264"/>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row>
    <row r="132" spans="1:70" s="22" customFormat="1" ht="49.95" customHeight="1" x14ac:dyDescent="0.2">
      <c r="A132" s="504"/>
      <c r="B132" s="506"/>
      <c r="C132" s="501"/>
      <c r="D132" s="513"/>
      <c r="E132" s="832"/>
      <c r="F132" s="835"/>
      <c r="G132" s="847"/>
      <c r="H132" s="880"/>
      <c r="I132" s="890"/>
      <c r="J132" s="870"/>
      <c r="K132" s="249">
        <v>0.2</v>
      </c>
      <c r="L132" s="250" t="s">
        <v>34</v>
      </c>
      <c r="M132" s="251">
        <v>0</v>
      </c>
      <c r="N132" s="251">
        <v>0</v>
      </c>
      <c r="O132" s="228">
        <v>0</v>
      </c>
      <c r="P132" s="228">
        <v>0</v>
      </c>
      <c r="Q132" s="156">
        <f t="shared" si="16"/>
        <v>0</v>
      </c>
      <c r="R132" s="156">
        <f t="shared" si="17"/>
        <v>0</v>
      </c>
      <c r="S132" s="156">
        <f t="shared" si="18"/>
        <v>0</v>
      </c>
      <c r="T132" s="156">
        <f t="shared" ref="T132:T180" si="30">+SUM(P132:P132)*K132</f>
        <v>0</v>
      </c>
      <c r="U132" s="160">
        <f t="shared" ref="U132:U180" si="31">+MAX(Q132:T132)</f>
        <v>0</v>
      </c>
      <c r="V132" s="445"/>
      <c r="W132" s="445"/>
      <c r="X132" s="445"/>
      <c r="Y132" s="445"/>
      <c r="Z132" s="511"/>
      <c r="AA132" s="521"/>
      <c r="AB132" s="511"/>
      <c r="AC132" s="264"/>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row>
    <row r="133" spans="1:70" s="22" customFormat="1" ht="49.95" customHeight="1" x14ac:dyDescent="0.2">
      <c r="A133" s="504"/>
      <c r="B133" s="506"/>
      <c r="C133" s="501"/>
      <c r="D133" s="513"/>
      <c r="E133" s="832"/>
      <c r="F133" s="835"/>
      <c r="G133" s="847"/>
      <c r="H133" s="880"/>
      <c r="I133" s="890"/>
      <c r="J133" s="891" t="s">
        <v>990</v>
      </c>
      <c r="K133" s="252">
        <v>0.3</v>
      </c>
      <c r="L133" s="247" t="s">
        <v>30</v>
      </c>
      <c r="M133" s="248">
        <v>0.25</v>
      </c>
      <c r="N133" s="248">
        <v>0.5</v>
      </c>
      <c r="O133" s="230">
        <v>0.75</v>
      </c>
      <c r="P133" s="231">
        <v>1</v>
      </c>
      <c r="Q133" s="6">
        <f t="shared" si="16"/>
        <v>7.4999999999999997E-2</v>
      </c>
      <c r="R133" s="6">
        <f t="shared" si="17"/>
        <v>0.15</v>
      </c>
      <c r="S133" s="6">
        <f t="shared" si="18"/>
        <v>0.22499999999999998</v>
      </c>
      <c r="T133" s="6">
        <f t="shared" si="30"/>
        <v>0.3</v>
      </c>
      <c r="U133" s="144">
        <f t="shared" si="31"/>
        <v>0.3</v>
      </c>
      <c r="V133" s="445"/>
      <c r="W133" s="445"/>
      <c r="X133" s="445"/>
      <c r="Y133" s="445"/>
      <c r="Z133" s="511"/>
      <c r="AA133" s="521"/>
      <c r="AB133" s="511"/>
      <c r="AC133" s="264"/>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row>
    <row r="134" spans="1:70" s="22" customFormat="1" ht="49.95" customHeight="1" x14ac:dyDescent="0.2">
      <c r="A134" s="504"/>
      <c r="B134" s="506"/>
      <c r="C134" s="501"/>
      <c r="D134" s="513"/>
      <c r="E134" s="832"/>
      <c r="F134" s="835"/>
      <c r="G134" s="847"/>
      <c r="H134" s="880"/>
      <c r="I134" s="890"/>
      <c r="J134" s="891"/>
      <c r="K134" s="249">
        <v>0.3</v>
      </c>
      <c r="L134" s="250" t="s">
        <v>34</v>
      </c>
      <c r="M134" s="251">
        <v>0</v>
      </c>
      <c r="N134" s="251">
        <v>0</v>
      </c>
      <c r="O134" s="228">
        <v>0</v>
      </c>
      <c r="P134" s="228">
        <v>0</v>
      </c>
      <c r="Q134" s="156">
        <f t="shared" si="16"/>
        <v>0</v>
      </c>
      <c r="R134" s="156">
        <f t="shared" si="17"/>
        <v>0</v>
      </c>
      <c r="S134" s="156">
        <f t="shared" si="18"/>
        <v>0</v>
      </c>
      <c r="T134" s="156">
        <f t="shared" si="30"/>
        <v>0</v>
      </c>
      <c r="U134" s="160">
        <f t="shared" si="31"/>
        <v>0</v>
      </c>
      <c r="V134" s="445"/>
      <c r="W134" s="445"/>
      <c r="X134" s="445"/>
      <c r="Y134" s="445"/>
      <c r="Z134" s="511"/>
      <c r="AA134" s="521"/>
      <c r="AB134" s="511"/>
      <c r="AC134" s="264"/>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row>
    <row r="135" spans="1:70" s="22" customFormat="1" ht="49.95" customHeight="1" x14ac:dyDescent="0.2">
      <c r="A135" s="504"/>
      <c r="B135" s="506"/>
      <c r="C135" s="501"/>
      <c r="D135" s="513"/>
      <c r="E135" s="844" t="s">
        <v>1007</v>
      </c>
      <c r="F135" s="840">
        <v>129</v>
      </c>
      <c r="G135" s="847" t="s">
        <v>985</v>
      </c>
      <c r="H135" s="880" t="s">
        <v>986</v>
      </c>
      <c r="I135" s="834">
        <v>0</v>
      </c>
      <c r="J135" s="891" t="s">
        <v>991</v>
      </c>
      <c r="K135" s="252">
        <v>0.4</v>
      </c>
      <c r="L135" s="247" t="s">
        <v>30</v>
      </c>
      <c r="M135" s="248">
        <v>0.25</v>
      </c>
      <c r="N135" s="248">
        <v>0.5</v>
      </c>
      <c r="O135" s="230">
        <v>0.75</v>
      </c>
      <c r="P135" s="231">
        <v>1</v>
      </c>
      <c r="Q135" s="6">
        <f t="shared" si="16"/>
        <v>0.1</v>
      </c>
      <c r="R135" s="6">
        <f t="shared" si="17"/>
        <v>0.2</v>
      </c>
      <c r="S135" s="6">
        <f t="shared" si="18"/>
        <v>0.30000000000000004</v>
      </c>
      <c r="T135" s="6">
        <f t="shared" si="30"/>
        <v>0.4</v>
      </c>
      <c r="U135" s="144">
        <f t="shared" si="31"/>
        <v>0.4</v>
      </c>
      <c r="V135" s="444">
        <v>0</v>
      </c>
      <c r="W135" s="444">
        <v>0</v>
      </c>
      <c r="X135" s="444">
        <v>0</v>
      </c>
      <c r="Y135" s="444">
        <v>0</v>
      </c>
      <c r="Z135" s="511"/>
      <c r="AA135" s="521"/>
      <c r="AB135" s="511"/>
      <c r="AC135" s="533" t="s">
        <v>622</v>
      </c>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row>
    <row r="136" spans="1:70" s="22" customFormat="1" ht="28.8" customHeight="1" x14ac:dyDescent="0.2">
      <c r="A136" s="504"/>
      <c r="B136" s="506"/>
      <c r="C136" s="501"/>
      <c r="D136" s="513"/>
      <c r="E136" s="832"/>
      <c r="F136" s="835"/>
      <c r="G136" s="847"/>
      <c r="H136" s="880"/>
      <c r="I136" s="842"/>
      <c r="J136" s="891"/>
      <c r="K136" s="249">
        <v>0.4</v>
      </c>
      <c r="L136" s="250" t="s">
        <v>34</v>
      </c>
      <c r="M136" s="251">
        <v>0</v>
      </c>
      <c r="N136" s="251">
        <v>0</v>
      </c>
      <c r="O136" s="228">
        <v>0</v>
      </c>
      <c r="P136" s="228">
        <v>0</v>
      </c>
      <c r="Q136" s="156">
        <f t="shared" si="16"/>
        <v>0</v>
      </c>
      <c r="R136" s="156">
        <f t="shared" si="17"/>
        <v>0</v>
      </c>
      <c r="S136" s="156">
        <f t="shared" si="18"/>
        <v>0</v>
      </c>
      <c r="T136" s="156">
        <f t="shared" si="30"/>
        <v>0</v>
      </c>
      <c r="U136" s="160">
        <f t="shared" si="31"/>
        <v>0</v>
      </c>
      <c r="V136" s="445"/>
      <c r="W136" s="445"/>
      <c r="X136" s="445"/>
      <c r="Y136" s="445"/>
      <c r="Z136" s="511"/>
      <c r="AA136" s="521"/>
      <c r="AB136" s="511"/>
      <c r="AC136" s="534"/>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row>
    <row r="137" spans="1:70" s="22" customFormat="1" ht="21.75" customHeight="1" x14ac:dyDescent="0.2">
      <c r="A137" s="504"/>
      <c r="B137" s="506"/>
      <c r="C137" s="501"/>
      <c r="D137" s="513"/>
      <c r="E137" s="832"/>
      <c r="F137" s="835"/>
      <c r="G137" s="847"/>
      <c r="H137" s="880"/>
      <c r="I137" s="842"/>
      <c r="J137" s="891" t="s">
        <v>992</v>
      </c>
      <c r="K137" s="252">
        <v>0.4</v>
      </c>
      <c r="L137" s="247" t="s">
        <v>30</v>
      </c>
      <c r="M137" s="248">
        <v>0</v>
      </c>
      <c r="N137" s="248">
        <v>0.5</v>
      </c>
      <c r="O137" s="230">
        <v>1</v>
      </c>
      <c r="P137" s="231">
        <v>1</v>
      </c>
      <c r="Q137" s="6">
        <f t="shared" si="16"/>
        <v>0</v>
      </c>
      <c r="R137" s="6">
        <f t="shared" si="17"/>
        <v>0.2</v>
      </c>
      <c r="S137" s="6">
        <f t="shared" si="18"/>
        <v>0.4</v>
      </c>
      <c r="T137" s="6">
        <f t="shared" si="30"/>
        <v>0.4</v>
      </c>
      <c r="U137" s="144">
        <f t="shared" si="31"/>
        <v>0.4</v>
      </c>
      <c r="V137" s="445"/>
      <c r="W137" s="445"/>
      <c r="X137" s="445"/>
      <c r="Y137" s="445"/>
      <c r="Z137" s="511"/>
      <c r="AA137" s="521"/>
      <c r="AB137" s="511"/>
      <c r="AC137" s="534"/>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row>
    <row r="138" spans="1:70" s="22" customFormat="1" ht="49.95" customHeight="1" x14ac:dyDescent="0.2">
      <c r="A138" s="504"/>
      <c r="B138" s="506"/>
      <c r="C138" s="501"/>
      <c r="D138" s="513"/>
      <c r="E138" s="832"/>
      <c r="F138" s="835"/>
      <c r="G138" s="847"/>
      <c r="H138" s="880"/>
      <c r="I138" s="842"/>
      <c r="J138" s="891"/>
      <c r="K138" s="249">
        <v>0.4</v>
      </c>
      <c r="L138" s="250" t="s">
        <v>34</v>
      </c>
      <c r="M138" s="251">
        <v>0</v>
      </c>
      <c r="N138" s="251">
        <v>0</v>
      </c>
      <c r="O138" s="228">
        <v>0</v>
      </c>
      <c r="P138" s="228">
        <v>0</v>
      </c>
      <c r="Q138" s="156">
        <f t="shared" si="16"/>
        <v>0</v>
      </c>
      <c r="R138" s="156">
        <f t="shared" si="17"/>
        <v>0</v>
      </c>
      <c r="S138" s="156">
        <f t="shared" si="18"/>
        <v>0</v>
      </c>
      <c r="T138" s="156">
        <f t="shared" si="30"/>
        <v>0</v>
      </c>
      <c r="U138" s="160">
        <f t="shared" si="31"/>
        <v>0</v>
      </c>
      <c r="V138" s="445"/>
      <c r="W138" s="445"/>
      <c r="X138" s="445"/>
      <c r="Y138" s="445"/>
      <c r="Z138" s="511"/>
      <c r="AA138" s="521"/>
      <c r="AB138" s="511"/>
      <c r="AC138" s="534"/>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row>
    <row r="139" spans="1:70" s="22" customFormat="1" ht="36" customHeight="1" x14ac:dyDescent="0.2">
      <c r="A139" s="504"/>
      <c r="B139" s="506"/>
      <c r="C139" s="501"/>
      <c r="D139" s="513"/>
      <c r="E139" s="832"/>
      <c r="F139" s="835"/>
      <c r="G139" s="847"/>
      <c r="H139" s="880"/>
      <c r="I139" s="842"/>
      <c r="J139" s="891" t="s">
        <v>993</v>
      </c>
      <c r="K139" s="252">
        <v>0.2</v>
      </c>
      <c r="L139" s="247" t="s">
        <v>30</v>
      </c>
      <c r="M139" s="248">
        <v>0</v>
      </c>
      <c r="N139" s="248">
        <v>0.5</v>
      </c>
      <c r="O139" s="230">
        <v>1</v>
      </c>
      <c r="P139" s="231">
        <v>1</v>
      </c>
      <c r="Q139" s="6">
        <f t="shared" si="16"/>
        <v>0</v>
      </c>
      <c r="R139" s="6">
        <f t="shared" si="17"/>
        <v>0.1</v>
      </c>
      <c r="S139" s="6">
        <f t="shared" si="18"/>
        <v>0.2</v>
      </c>
      <c r="T139" s="6">
        <f t="shared" si="30"/>
        <v>0.2</v>
      </c>
      <c r="U139" s="144">
        <f t="shared" si="31"/>
        <v>0.2</v>
      </c>
      <c r="V139" s="445"/>
      <c r="W139" s="445"/>
      <c r="X139" s="445"/>
      <c r="Y139" s="445"/>
      <c r="Z139" s="511"/>
      <c r="AA139" s="521"/>
      <c r="AB139" s="511"/>
      <c r="AC139" s="534"/>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row>
    <row r="140" spans="1:70" s="22" customFormat="1" ht="49.95" customHeight="1" x14ac:dyDescent="0.2">
      <c r="A140" s="504"/>
      <c r="B140" s="506"/>
      <c r="C140" s="501"/>
      <c r="D140" s="513"/>
      <c r="E140" s="832"/>
      <c r="F140" s="835"/>
      <c r="G140" s="847"/>
      <c r="H140" s="880"/>
      <c r="I140" s="842"/>
      <c r="J140" s="891"/>
      <c r="K140" s="249">
        <v>0.2</v>
      </c>
      <c r="L140" s="250" t="s">
        <v>34</v>
      </c>
      <c r="M140" s="251">
        <v>0</v>
      </c>
      <c r="N140" s="251">
        <v>0</v>
      </c>
      <c r="O140" s="228">
        <v>0</v>
      </c>
      <c r="P140" s="228">
        <v>0</v>
      </c>
      <c r="Q140" s="156">
        <f t="shared" si="16"/>
        <v>0</v>
      </c>
      <c r="R140" s="156">
        <f t="shared" si="17"/>
        <v>0</v>
      </c>
      <c r="S140" s="156">
        <f t="shared" si="18"/>
        <v>0</v>
      </c>
      <c r="T140" s="156">
        <f t="shared" si="30"/>
        <v>0</v>
      </c>
      <c r="U140" s="160">
        <f t="shared" si="31"/>
        <v>0</v>
      </c>
      <c r="V140" s="445"/>
      <c r="W140" s="445"/>
      <c r="X140" s="445"/>
      <c r="Y140" s="445"/>
      <c r="Z140" s="511"/>
      <c r="AA140" s="521"/>
      <c r="AB140" s="511"/>
      <c r="AC140" s="534"/>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row>
    <row r="141" spans="1:70" s="22" customFormat="1" ht="49.95" customHeight="1" x14ac:dyDescent="0.2">
      <c r="A141" s="504" t="s">
        <v>574</v>
      </c>
      <c r="B141" s="506"/>
      <c r="C141" s="513" t="s">
        <v>575</v>
      </c>
      <c r="D141" s="333" t="s">
        <v>576</v>
      </c>
      <c r="E141" s="839" t="s">
        <v>994</v>
      </c>
      <c r="F141" s="840">
        <v>130</v>
      </c>
      <c r="G141" s="847" t="s">
        <v>577</v>
      </c>
      <c r="H141" s="847" t="s">
        <v>578</v>
      </c>
      <c r="I141" s="834">
        <f>+X141</f>
        <v>0</v>
      </c>
      <c r="J141" s="648" t="s">
        <v>995</v>
      </c>
      <c r="K141" s="252">
        <v>0.1</v>
      </c>
      <c r="L141" s="247" t="s">
        <v>30</v>
      </c>
      <c r="M141" s="248">
        <v>1</v>
      </c>
      <c r="N141" s="248">
        <v>1</v>
      </c>
      <c r="O141" s="226">
        <v>1</v>
      </c>
      <c r="P141" s="227">
        <v>1</v>
      </c>
      <c r="Q141" s="6">
        <f t="shared" si="16"/>
        <v>0.1</v>
      </c>
      <c r="R141" s="6">
        <f t="shared" si="17"/>
        <v>0.1</v>
      </c>
      <c r="S141" s="6">
        <f t="shared" si="18"/>
        <v>0.1</v>
      </c>
      <c r="T141" s="6">
        <f t="shared" si="30"/>
        <v>0.1</v>
      </c>
      <c r="U141" s="144">
        <f t="shared" si="31"/>
        <v>0.1</v>
      </c>
      <c r="V141" s="444">
        <f>+Q142+Q144+Q146</f>
        <v>0</v>
      </c>
      <c r="W141" s="444">
        <f>+R142+R144+R146</f>
        <v>0</v>
      </c>
      <c r="X141" s="444">
        <f>+S142+S144+S146</f>
        <v>0</v>
      </c>
      <c r="Y141" s="444">
        <f>+T142+T144+T146</f>
        <v>0</v>
      </c>
      <c r="Z141" s="510" t="s">
        <v>579</v>
      </c>
      <c r="AA141" s="520" t="s">
        <v>579</v>
      </c>
      <c r="AB141" s="511"/>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row>
    <row r="142" spans="1:70" s="22" customFormat="1" ht="49.95" customHeight="1" x14ac:dyDescent="0.2">
      <c r="A142" s="504"/>
      <c r="B142" s="506"/>
      <c r="C142" s="513"/>
      <c r="D142" s="333"/>
      <c r="E142" s="841"/>
      <c r="F142" s="835"/>
      <c r="G142" s="847"/>
      <c r="H142" s="847"/>
      <c r="I142" s="834"/>
      <c r="J142" s="648"/>
      <c r="K142" s="249">
        <v>0.1</v>
      </c>
      <c r="L142" s="250" t="s">
        <v>34</v>
      </c>
      <c r="M142" s="251">
        <v>0</v>
      </c>
      <c r="N142" s="251">
        <v>0</v>
      </c>
      <c r="O142" s="228">
        <v>0</v>
      </c>
      <c r="P142" s="228">
        <v>0</v>
      </c>
      <c r="Q142" s="156">
        <f t="shared" si="16"/>
        <v>0</v>
      </c>
      <c r="R142" s="156">
        <f t="shared" si="17"/>
        <v>0</v>
      </c>
      <c r="S142" s="156">
        <f t="shared" si="18"/>
        <v>0</v>
      </c>
      <c r="T142" s="156">
        <f t="shared" si="30"/>
        <v>0</v>
      </c>
      <c r="U142" s="160">
        <f t="shared" si="31"/>
        <v>0</v>
      </c>
      <c r="V142" s="445"/>
      <c r="W142" s="445"/>
      <c r="X142" s="445"/>
      <c r="Y142" s="445"/>
      <c r="Z142" s="511"/>
      <c r="AA142" s="521"/>
      <c r="AB142" s="511"/>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row>
    <row r="143" spans="1:70" s="22" customFormat="1" ht="30" customHeight="1" x14ac:dyDescent="0.2">
      <c r="A143" s="504"/>
      <c r="B143" s="506"/>
      <c r="C143" s="513"/>
      <c r="D143" s="333"/>
      <c r="E143" s="841"/>
      <c r="F143" s="835"/>
      <c r="G143" s="847"/>
      <c r="H143" s="847"/>
      <c r="I143" s="834"/>
      <c r="J143" s="642" t="s">
        <v>996</v>
      </c>
      <c r="K143" s="252">
        <v>0.6</v>
      </c>
      <c r="L143" s="247" t="s">
        <v>30</v>
      </c>
      <c r="M143" s="248">
        <v>0.25</v>
      </c>
      <c r="N143" s="248">
        <v>0.5</v>
      </c>
      <c r="O143" s="226">
        <v>0.75</v>
      </c>
      <c r="P143" s="227">
        <v>1</v>
      </c>
      <c r="Q143" s="6">
        <f t="shared" si="16"/>
        <v>0.15</v>
      </c>
      <c r="R143" s="6">
        <f t="shared" si="17"/>
        <v>0.3</v>
      </c>
      <c r="S143" s="6">
        <f t="shared" si="18"/>
        <v>0.44999999999999996</v>
      </c>
      <c r="T143" s="6">
        <f t="shared" si="30"/>
        <v>0.6</v>
      </c>
      <c r="U143" s="144">
        <f t="shared" si="31"/>
        <v>0.6</v>
      </c>
      <c r="V143" s="445"/>
      <c r="W143" s="445"/>
      <c r="X143" s="445"/>
      <c r="Y143" s="445"/>
      <c r="Z143" s="511"/>
      <c r="AA143" s="521"/>
      <c r="AB143" s="511"/>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row>
    <row r="144" spans="1:70" s="22" customFormat="1" ht="49.95" customHeight="1" x14ac:dyDescent="0.2">
      <c r="A144" s="504"/>
      <c r="B144" s="506"/>
      <c r="C144" s="513"/>
      <c r="D144" s="333"/>
      <c r="E144" s="841"/>
      <c r="F144" s="835"/>
      <c r="G144" s="847"/>
      <c r="H144" s="847"/>
      <c r="I144" s="834"/>
      <c r="J144" s="642"/>
      <c r="K144" s="249">
        <v>0.6</v>
      </c>
      <c r="L144" s="250" t="s">
        <v>34</v>
      </c>
      <c r="M144" s="251">
        <v>0</v>
      </c>
      <c r="N144" s="251">
        <v>0</v>
      </c>
      <c r="O144" s="228">
        <v>0</v>
      </c>
      <c r="P144" s="228">
        <v>0</v>
      </c>
      <c r="Q144" s="156">
        <f t="shared" si="16"/>
        <v>0</v>
      </c>
      <c r="R144" s="156">
        <f t="shared" si="17"/>
        <v>0</v>
      </c>
      <c r="S144" s="156">
        <f t="shared" si="18"/>
        <v>0</v>
      </c>
      <c r="T144" s="156">
        <f t="shared" si="30"/>
        <v>0</v>
      </c>
      <c r="U144" s="160">
        <f t="shared" si="31"/>
        <v>0</v>
      </c>
      <c r="V144" s="445"/>
      <c r="W144" s="445"/>
      <c r="X144" s="445"/>
      <c r="Y144" s="445"/>
      <c r="Z144" s="511"/>
      <c r="AA144" s="521"/>
      <c r="AB144" s="511"/>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row>
    <row r="145" spans="1:70" s="22" customFormat="1" ht="18.600000000000001" customHeight="1" x14ac:dyDescent="0.2">
      <c r="A145" s="504"/>
      <c r="B145" s="506"/>
      <c r="C145" s="513"/>
      <c r="D145" s="333"/>
      <c r="E145" s="841"/>
      <c r="F145" s="835"/>
      <c r="G145" s="847"/>
      <c r="H145" s="847"/>
      <c r="I145" s="834"/>
      <c r="J145" s="642" t="s">
        <v>580</v>
      </c>
      <c r="K145" s="252">
        <v>0.3</v>
      </c>
      <c r="L145" s="247" t="s">
        <v>30</v>
      </c>
      <c r="M145" s="248">
        <v>0.25</v>
      </c>
      <c r="N145" s="248">
        <v>0.5</v>
      </c>
      <c r="O145" s="226">
        <v>0.75</v>
      </c>
      <c r="P145" s="227">
        <v>1</v>
      </c>
      <c r="Q145" s="6">
        <f t="shared" ref="Q145:Q180" si="32">+SUM(M145:M145)*K145</f>
        <v>7.4999999999999997E-2</v>
      </c>
      <c r="R145" s="6">
        <f t="shared" ref="R145:R180" si="33">+SUM(N145:N145)*K145</f>
        <v>0.15</v>
      </c>
      <c r="S145" s="6">
        <f t="shared" ref="S145:S186" si="34">+SUM(O145:O145)*K145</f>
        <v>0.22499999999999998</v>
      </c>
      <c r="T145" s="6">
        <f t="shared" si="30"/>
        <v>0.3</v>
      </c>
      <c r="U145" s="144">
        <f t="shared" si="31"/>
        <v>0.3</v>
      </c>
      <c r="V145" s="445"/>
      <c r="W145" s="445"/>
      <c r="X145" s="445"/>
      <c r="Y145" s="445"/>
      <c r="Z145" s="511"/>
      <c r="AA145" s="521"/>
      <c r="AB145" s="511"/>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row>
    <row r="146" spans="1:70" s="22" customFormat="1" ht="49.95" customHeight="1" x14ac:dyDescent="0.2">
      <c r="A146" s="504"/>
      <c r="B146" s="506"/>
      <c r="C146" s="513"/>
      <c r="D146" s="333"/>
      <c r="E146" s="843"/>
      <c r="F146" s="838"/>
      <c r="G146" s="847"/>
      <c r="H146" s="847"/>
      <c r="I146" s="834"/>
      <c r="J146" s="642"/>
      <c r="K146" s="249">
        <v>0.3</v>
      </c>
      <c r="L146" s="250" t="s">
        <v>34</v>
      </c>
      <c r="M146" s="251">
        <v>0</v>
      </c>
      <c r="N146" s="251">
        <v>0</v>
      </c>
      <c r="O146" s="228">
        <v>0</v>
      </c>
      <c r="P146" s="228">
        <v>0</v>
      </c>
      <c r="Q146" s="156">
        <f t="shared" si="32"/>
        <v>0</v>
      </c>
      <c r="R146" s="156">
        <f t="shared" si="33"/>
        <v>0</v>
      </c>
      <c r="S146" s="156">
        <f t="shared" si="34"/>
        <v>0</v>
      </c>
      <c r="T146" s="156">
        <f t="shared" si="30"/>
        <v>0</v>
      </c>
      <c r="U146" s="160">
        <f t="shared" si="31"/>
        <v>0</v>
      </c>
      <c r="V146" s="445"/>
      <c r="W146" s="445"/>
      <c r="X146" s="445"/>
      <c r="Y146" s="445"/>
      <c r="Z146" s="512"/>
      <c r="AA146" s="523"/>
      <c r="AB146" s="511"/>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row>
    <row r="147" spans="1:70" s="22" customFormat="1" ht="27" customHeight="1" x14ac:dyDescent="0.2">
      <c r="A147" s="504" t="s">
        <v>581</v>
      </c>
      <c r="B147" s="506"/>
      <c r="C147" s="513" t="s">
        <v>582</v>
      </c>
      <c r="D147" s="333" t="s">
        <v>583</v>
      </c>
      <c r="E147" s="847" t="s">
        <v>717</v>
      </c>
      <c r="F147" s="840">
        <v>131</v>
      </c>
      <c r="G147" s="847" t="s">
        <v>718</v>
      </c>
      <c r="H147" s="847" t="s">
        <v>719</v>
      </c>
      <c r="I147" s="834">
        <f>+X147</f>
        <v>0</v>
      </c>
      <c r="J147" s="892" t="s">
        <v>720</v>
      </c>
      <c r="K147" s="252">
        <v>0.5</v>
      </c>
      <c r="L147" s="247" t="s">
        <v>30</v>
      </c>
      <c r="M147" s="248">
        <v>0.25</v>
      </c>
      <c r="N147" s="248">
        <v>0.5</v>
      </c>
      <c r="O147" s="226">
        <v>0.75</v>
      </c>
      <c r="P147" s="227">
        <v>1</v>
      </c>
      <c r="Q147" s="6">
        <f t="shared" si="32"/>
        <v>0.125</v>
      </c>
      <c r="R147" s="6">
        <f t="shared" si="33"/>
        <v>0.25</v>
      </c>
      <c r="S147" s="6">
        <f t="shared" si="34"/>
        <v>0.375</v>
      </c>
      <c r="T147" s="6">
        <f t="shared" si="30"/>
        <v>0.5</v>
      </c>
      <c r="U147" s="144">
        <f t="shared" si="31"/>
        <v>0.5</v>
      </c>
      <c r="V147" s="444">
        <f>+Q148+Q150</f>
        <v>0</v>
      </c>
      <c r="W147" s="444">
        <f>+R148+R150</f>
        <v>0</v>
      </c>
      <c r="X147" s="444">
        <f>+S148+S150</f>
        <v>0</v>
      </c>
      <c r="Y147" s="444">
        <f>+T148+T150</f>
        <v>0</v>
      </c>
      <c r="Z147" s="510" t="s">
        <v>126</v>
      </c>
      <c r="AA147" s="522" t="s">
        <v>584</v>
      </c>
      <c r="AB147" s="511"/>
      <c r="AC147" s="22" t="s">
        <v>721</v>
      </c>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row>
    <row r="148" spans="1:70" s="22" customFormat="1" ht="57.6" customHeight="1" x14ac:dyDescent="0.2">
      <c r="A148" s="504"/>
      <c r="B148" s="506"/>
      <c r="C148" s="513"/>
      <c r="D148" s="333"/>
      <c r="E148" s="847"/>
      <c r="F148" s="835"/>
      <c r="G148" s="847"/>
      <c r="H148" s="847"/>
      <c r="I148" s="842"/>
      <c r="J148" s="892"/>
      <c r="K148" s="249">
        <v>0.5</v>
      </c>
      <c r="L148" s="250" t="s">
        <v>34</v>
      </c>
      <c r="M148" s="251">
        <v>0</v>
      </c>
      <c r="N148" s="251">
        <v>0</v>
      </c>
      <c r="O148" s="228">
        <v>0</v>
      </c>
      <c r="P148" s="228">
        <v>0</v>
      </c>
      <c r="Q148" s="156">
        <f t="shared" si="32"/>
        <v>0</v>
      </c>
      <c r="R148" s="156">
        <f t="shared" si="33"/>
        <v>0</v>
      </c>
      <c r="S148" s="156">
        <f t="shared" si="34"/>
        <v>0</v>
      </c>
      <c r="T148" s="156">
        <f t="shared" si="30"/>
        <v>0</v>
      </c>
      <c r="U148" s="160">
        <f t="shared" si="31"/>
        <v>0</v>
      </c>
      <c r="V148" s="445"/>
      <c r="W148" s="445"/>
      <c r="X148" s="445"/>
      <c r="Y148" s="445"/>
      <c r="Z148" s="511"/>
      <c r="AA148" s="521"/>
      <c r="AB148" s="511"/>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row>
    <row r="149" spans="1:70" s="22" customFormat="1" ht="46.2" customHeight="1" x14ac:dyDescent="0.2">
      <c r="A149" s="504"/>
      <c r="B149" s="506"/>
      <c r="C149" s="513"/>
      <c r="D149" s="333"/>
      <c r="E149" s="847"/>
      <c r="F149" s="835"/>
      <c r="G149" s="847"/>
      <c r="H149" s="847"/>
      <c r="I149" s="842"/>
      <c r="J149" s="642" t="s">
        <v>722</v>
      </c>
      <c r="K149" s="252">
        <v>0.5</v>
      </c>
      <c r="L149" s="247" t="s">
        <v>30</v>
      </c>
      <c r="M149" s="248">
        <v>0.25</v>
      </c>
      <c r="N149" s="248">
        <v>0.5</v>
      </c>
      <c r="O149" s="226">
        <v>0.75</v>
      </c>
      <c r="P149" s="227">
        <v>1</v>
      </c>
      <c r="Q149" s="6">
        <f t="shared" si="32"/>
        <v>0.125</v>
      </c>
      <c r="R149" s="6">
        <f t="shared" si="33"/>
        <v>0.25</v>
      </c>
      <c r="S149" s="6">
        <f t="shared" si="34"/>
        <v>0.375</v>
      </c>
      <c r="T149" s="6">
        <f t="shared" si="30"/>
        <v>0.5</v>
      </c>
      <c r="U149" s="144">
        <f t="shared" si="31"/>
        <v>0.5</v>
      </c>
      <c r="V149" s="445"/>
      <c r="W149" s="445"/>
      <c r="X149" s="445"/>
      <c r="Y149" s="445"/>
      <c r="Z149" s="511"/>
      <c r="AA149" s="521"/>
      <c r="AB149" s="511"/>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row>
    <row r="150" spans="1:70" s="22" customFormat="1" ht="55.2" customHeight="1" x14ac:dyDescent="0.2">
      <c r="A150" s="504"/>
      <c r="B150" s="506"/>
      <c r="C150" s="513"/>
      <c r="D150" s="333"/>
      <c r="E150" s="847"/>
      <c r="F150" s="838"/>
      <c r="G150" s="847"/>
      <c r="H150" s="847"/>
      <c r="I150" s="842"/>
      <c r="J150" s="642"/>
      <c r="K150" s="249">
        <v>0.5</v>
      </c>
      <c r="L150" s="250" t="s">
        <v>34</v>
      </c>
      <c r="M150" s="251">
        <v>0</v>
      </c>
      <c r="N150" s="251">
        <v>0</v>
      </c>
      <c r="O150" s="228">
        <v>0</v>
      </c>
      <c r="P150" s="228">
        <v>0</v>
      </c>
      <c r="Q150" s="156">
        <f t="shared" si="32"/>
        <v>0</v>
      </c>
      <c r="R150" s="156">
        <f t="shared" si="33"/>
        <v>0</v>
      </c>
      <c r="S150" s="156">
        <f t="shared" si="34"/>
        <v>0</v>
      </c>
      <c r="T150" s="156">
        <f t="shared" si="30"/>
        <v>0</v>
      </c>
      <c r="U150" s="160">
        <f t="shared" si="31"/>
        <v>0</v>
      </c>
      <c r="V150" s="445"/>
      <c r="W150" s="445"/>
      <c r="X150" s="445"/>
      <c r="Y150" s="445"/>
      <c r="Z150" s="512"/>
      <c r="AA150" s="523"/>
      <c r="AB150" s="511"/>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row>
    <row r="151" spans="1:70" s="22" customFormat="1" ht="49.95" customHeight="1" x14ac:dyDescent="0.2">
      <c r="A151" s="504" t="s">
        <v>585</v>
      </c>
      <c r="B151" s="506"/>
      <c r="C151" s="514" t="s">
        <v>586</v>
      </c>
      <c r="D151" s="349" t="s">
        <v>587</v>
      </c>
      <c r="E151" s="674" t="s">
        <v>588</v>
      </c>
      <c r="F151" s="856">
        <v>132</v>
      </c>
      <c r="G151" s="674" t="s">
        <v>1027</v>
      </c>
      <c r="H151" s="674" t="s">
        <v>1028</v>
      </c>
      <c r="I151" s="858">
        <v>0</v>
      </c>
      <c r="J151" s="648" t="s">
        <v>589</v>
      </c>
      <c r="K151" s="252">
        <v>0.3</v>
      </c>
      <c r="L151" s="247" t="s">
        <v>30</v>
      </c>
      <c r="M151" s="248">
        <v>0.25</v>
      </c>
      <c r="N151" s="248">
        <v>0.5</v>
      </c>
      <c r="O151" s="230">
        <v>0.75</v>
      </c>
      <c r="P151" s="231">
        <v>1</v>
      </c>
      <c r="Q151" s="6">
        <f t="shared" si="32"/>
        <v>7.4999999999999997E-2</v>
      </c>
      <c r="R151" s="6">
        <f t="shared" si="33"/>
        <v>0.15</v>
      </c>
      <c r="S151" s="6">
        <f t="shared" si="34"/>
        <v>0.22499999999999998</v>
      </c>
      <c r="T151" s="6">
        <f t="shared" si="30"/>
        <v>0.3</v>
      </c>
      <c r="U151" s="144">
        <f t="shared" si="31"/>
        <v>0.3</v>
      </c>
      <c r="V151" s="527">
        <v>0</v>
      </c>
      <c r="W151" s="527">
        <v>0</v>
      </c>
      <c r="X151" s="527">
        <v>0</v>
      </c>
      <c r="Y151" s="527">
        <v>0</v>
      </c>
      <c r="Z151" s="510" t="s">
        <v>590</v>
      </c>
      <c r="AA151" s="520" t="s">
        <v>590</v>
      </c>
      <c r="AB151" s="511"/>
      <c r="AC151" s="548" t="s">
        <v>723</v>
      </c>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row>
    <row r="152" spans="1:70" s="22" customFormat="1" ht="49.95" customHeight="1" x14ac:dyDescent="0.2">
      <c r="A152" s="504"/>
      <c r="B152" s="506"/>
      <c r="C152" s="514"/>
      <c r="D152" s="349"/>
      <c r="E152" s="677"/>
      <c r="F152" s="860"/>
      <c r="G152" s="677"/>
      <c r="H152" s="677"/>
      <c r="I152" s="862"/>
      <c r="J152" s="648"/>
      <c r="K152" s="249">
        <v>0.3</v>
      </c>
      <c r="L152" s="250" t="s">
        <v>34</v>
      </c>
      <c r="M152" s="251">
        <v>0</v>
      </c>
      <c r="N152" s="251">
        <v>0</v>
      </c>
      <c r="O152" s="228">
        <v>0</v>
      </c>
      <c r="P152" s="228">
        <v>0</v>
      </c>
      <c r="Q152" s="156">
        <f t="shared" si="32"/>
        <v>0</v>
      </c>
      <c r="R152" s="156">
        <f t="shared" si="33"/>
        <v>0</v>
      </c>
      <c r="S152" s="156">
        <f t="shared" si="34"/>
        <v>0</v>
      </c>
      <c r="T152" s="156">
        <f t="shared" si="30"/>
        <v>0</v>
      </c>
      <c r="U152" s="160">
        <f t="shared" si="31"/>
        <v>0</v>
      </c>
      <c r="V152" s="528"/>
      <c r="W152" s="528"/>
      <c r="X152" s="528"/>
      <c r="Y152" s="528"/>
      <c r="Z152" s="511"/>
      <c r="AA152" s="521"/>
      <c r="AB152" s="511"/>
      <c r="AC152" s="549"/>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row>
    <row r="153" spans="1:70" s="22" customFormat="1" ht="33.6" customHeight="1" x14ac:dyDescent="0.2">
      <c r="A153" s="504"/>
      <c r="B153" s="506"/>
      <c r="C153" s="514"/>
      <c r="D153" s="349"/>
      <c r="E153" s="677"/>
      <c r="F153" s="860"/>
      <c r="G153" s="677"/>
      <c r="H153" s="677"/>
      <c r="I153" s="862"/>
      <c r="J153" s="648" t="s">
        <v>591</v>
      </c>
      <c r="K153" s="252">
        <v>0.2</v>
      </c>
      <c r="L153" s="247" t="s">
        <v>30</v>
      </c>
      <c r="M153" s="248">
        <v>0.25</v>
      </c>
      <c r="N153" s="248">
        <v>0.5</v>
      </c>
      <c r="O153" s="230">
        <v>0.75</v>
      </c>
      <c r="P153" s="231">
        <v>1</v>
      </c>
      <c r="Q153" s="6">
        <f t="shared" si="32"/>
        <v>0.05</v>
      </c>
      <c r="R153" s="6">
        <f t="shared" si="33"/>
        <v>0.1</v>
      </c>
      <c r="S153" s="6">
        <f t="shared" si="34"/>
        <v>0.15000000000000002</v>
      </c>
      <c r="T153" s="6">
        <f t="shared" si="30"/>
        <v>0.2</v>
      </c>
      <c r="U153" s="144">
        <f t="shared" si="31"/>
        <v>0.2</v>
      </c>
      <c r="V153" s="528"/>
      <c r="W153" s="528"/>
      <c r="X153" s="528"/>
      <c r="Y153" s="528"/>
      <c r="Z153" s="511"/>
      <c r="AA153" s="521"/>
      <c r="AB153" s="511"/>
      <c r="AC153" s="549"/>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row>
    <row r="154" spans="1:70" s="22" customFormat="1" ht="27.6" customHeight="1" x14ac:dyDescent="0.2">
      <c r="A154" s="504"/>
      <c r="B154" s="506"/>
      <c r="C154" s="514"/>
      <c r="D154" s="349"/>
      <c r="E154" s="677"/>
      <c r="F154" s="860"/>
      <c r="G154" s="677"/>
      <c r="H154" s="677"/>
      <c r="I154" s="862"/>
      <c r="J154" s="648"/>
      <c r="K154" s="249">
        <v>0.2</v>
      </c>
      <c r="L154" s="250" t="s">
        <v>34</v>
      </c>
      <c r="M154" s="251">
        <v>0</v>
      </c>
      <c r="N154" s="251">
        <v>0</v>
      </c>
      <c r="O154" s="228">
        <v>0</v>
      </c>
      <c r="P154" s="228">
        <v>0</v>
      </c>
      <c r="Q154" s="156">
        <f t="shared" si="32"/>
        <v>0</v>
      </c>
      <c r="R154" s="156">
        <f t="shared" si="33"/>
        <v>0</v>
      </c>
      <c r="S154" s="156">
        <f t="shared" si="34"/>
        <v>0</v>
      </c>
      <c r="T154" s="156">
        <f t="shared" si="30"/>
        <v>0</v>
      </c>
      <c r="U154" s="160">
        <f t="shared" si="31"/>
        <v>0</v>
      </c>
      <c r="V154" s="528"/>
      <c r="W154" s="528"/>
      <c r="X154" s="528"/>
      <c r="Y154" s="528"/>
      <c r="Z154" s="511"/>
      <c r="AA154" s="521"/>
      <c r="AB154" s="511"/>
      <c r="AC154" s="549"/>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row>
    <row r="155" spans="1:70" s="22" customFormat="1" ht="49.95" customHeight="1" x14ac:dyDescent="0.2">
      <c r="A155" s="504"/>
      <c r="B155" s="506"/>
      <c r="C155" s="514"/>
      <c r="D155" s="349"/>
      <c r="E155" s="677"/>
      <c r="F155" s="860"/>
      <c r="G155" s="677"/>
      <c r="H155" s="677"/>
      <c r="I155" s="862"/>
      <c r="J155" s="648" t="s">
        <v>592</v>
      </c>
      <c r="K155" s="252">
        <v>0.3</v>
      </c>
      <c r="L155" s="247" t="s">
        <v>30</v>
      </c>
      <c r="M155" s="248">
        <v>0.25</v>
      </c>
      <c r="N155" s="248">
        <v>0.5</v>
      </c>
      <c r="O155" s="230">
        <v>0.75</v>
      </c>
      <c r="P155" s="231">
        <v>1</v>
      </c>
      <c r="Q155" s="6">
        <f t="shared" si="32"/>
        <v>7.4999999999999997E-2</v>
      </c>
      <c r="R155" s="6">
        <f t="shared" si="33"/>
        <v>0.15</v>
      </c>
      <c r="S155" s="6">
        <f>+SUM(O155:O155)*K155</f>
        <v>0.22499999999999998</v>
      </c>
      <c r="T155" s="6">
        <f t="shared" si="30"/>
        <v>0.3</v>
      </c>
      <c r="U155" s="144">
        <f t="shared" si="31"/>
        <v>0.3</v>
      </c>
      <c r="V155" s="528"/>
      <c r="W155" s="528"/>
      <c r="X155" s="528"/>
      <c r="Y155" s="528"/>
      <c r="Z155" s="511"/>
      <c r="AA155" s="521"/>
      <c r="AB155" s="511"/>
      <c r="AC155" s="549"/>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row>
    <row r="156" spans="1:70" s="22" customFormat="1" ht="49.95" customHeight="1" x14ac:dyDescent="0.2">
      <c r="A156" s="504"/>
      <c r="B156" s="506"/>
      <c r="C156" s="514"/>
      <c r="D156" s="349"/>
      <c r="E156" s="677"/>
      <c r="F156" s="860"/>
      <c r="G156" s="677"/>
      <c r="H156" s="677"/>
      <c r="I156" s="865"/>
      <c r="J156" s="648"/>
      <c r="K156" s="249">
        <v>0.3</v>
      </c>
      <c r="L156" s="250" t="s">
        <v>34</v>
      </c>
      <c r="M156" s="251">
        <v>0</v>
      </c>
      <c r="N156" s="251">
        <v>0</v>
      </c>
      <c r="O156" s="228">
        <v>0</v>
      </c>
      <c r="P156" s="228">
        <v>0</v>
      </c>
      <c r="Q156" s="156">
        <f t="shared" si="32"/>
        <v>0</v>
      </c>
      <c r="R156" s="156">
        <f t="shared" si="33"/>
        <v>0</v>
      </c>
      <c r="S156" s="156">
        <f t="shared" si="34"/>
        <v>0</v>
      </c>
      <c r="T156" s="156">
        <f t="shared" si="30"/>
        <v>0</v>
      </c>
      <c r="U156" s="160">
        <f t="shared" si="31"/>
        <v>0</v>
      </c>
      <c r="V156" s="528"/>
      <c r="W156" s="528"/>
      <c r="X156" s="528"/>
      <c r="Y156" s="528"/>
      <c r="Z156" s="511"/>
      <c r="AA156" s="521"/>
      <c r="AB156" s="511"/>
      <c r="AC156" s="549"/>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row>
    <row r="157" spans="1:70" s="22" customFormat="1" ht="60" customHeight="1" x14ac:dyDescent="0.2">
      <c r="A157" s="504"/>
      <c r="B157" s="506"/>
      <c r="C157" s="514"/>
      <c r="D157" s="349"/>
      <c r="E157" s="674" t="s">
        <v>997</v>
      </c>
      <c r="F157" s="856">
        <v>133</v>
      </c>
      <c r="G157" s="674" t="s">
        <v>999</v>
      </c>
      <c r="H157" s="674" t="s">
        <v>1000</v>
      </c>
      <c r="I157" s="858">
        <v>0</v>
      </c>
      <c r="J157" s="893" t="s">
        <v>998</v>
      </c>
      <c r="K157" s="246">
        <v>0.3</v>
      </c>
      <c r="L157" s="247" t="s">
        <v>602</v>
      </c>
      <c r="M157" s="556">
        <v>1</v>
      </c>
      <c r="N157" s="556">
        <v>1</v>
      </c>
      <c r="O157" s="557">
        <v>1</v>
      </c>
      <c r="P157" s="558">
        <v>1</v>
      </c>
      <c r="Q157" s="156">
        <f t="shared" si="32"/>
        <v>0.3</v>
      </c>
      <c r="R157" s="156">
        <f>+SUM(N157:N157)*K157</f>
        <v>0.3</v>
      </c>
      <c r="S157" s="156">
        <f>+SUM(O157:O157)*K157</f>
        <v>0.3</v>
      </c>
      <c r="T157" s="156">
        <f>+SUM(P157:P157)*K157</f>
        <v>0.3</v>
      </c>
      <c r="U157" s="160">
        <f t="shared" si="31"/>
        <v>0.3</v>
      </c>
      <c r="V157" s="261"/>
      <c r="W157" s="261"/>
      <c r="X157" s="261"/>
      <c r="Y157" s="261"/>
      <c r="Z157" s="259"/>
      <c r="AA157" s="260"/>
      <c r="AB157" s="511"/>
      <c r="AC157" s="533" t="s">
        <v>621</v>
      </c>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row>
    <row r="158" spans="1:70" s="22" customFormat="1" ht="60" customHeight="1" x14ac:dyDescent="0.2">
      <c r="A158" s="504"/>
      <c r="B158" s="506"/>
      <c r="C158" s="514"/>
      <c r="D158" s="349"/>
      <c r="E158" s="677"/>
      <c r="F158" s="864"/>
      <c r="G158" s="679"/>
      <c r="H158" s="679"/>
      <c r="I158" s="865"/>
      <c r="J158" s="894"/>
      <c r="K158" s="249">
        <v>0.3</v>
      </c>
      <c r="L158" s="250" t="s">
        <v>34</v>
      </c>
      <c r="M158" s="251">
        <v>0</v>
      </c>
      <c r="N158" s="251">
        <v>0</v>
      </c>
      <c r="O158" s="228">
        <v>0</v>
      </c>
      <c r="P158" s="228">
        <v>0</v>
      </c>
      <c r="Q158" s="156">
        <f t="shared" ref="Q158" si="35">+SUM(M158:M158)*K158</f>
        <v>0</v>
      </c>
      <c r="R158" s="156">
        <f>+SUM(N158:N158)*K158</f>
        <v>0</v>
      </c>
      <c r="S158" s="156">
        <f>+SUM(O158:O158)*K158</f>
        <v>0</v>
      </c>
      <c r="T158" s="156">
        <f>+SUM(P158:P158)*K158</f>
        <v>0</v>
      </c>
      <c r="U158" s="160">
        <f t="shared" ref="U158" si="36">+MAX(Q158:T158)</f>
        <v>0</v>
      </c>
      <c r="V158" s="261"/>
      <c r="W158" s="261"/>
      <c r="X158" s="261"/>
      <c r="Y158" s="261"/>
      <c r="Z158" s="259"/>
      <c r="AA158" s="260"/>
      <c r="AB158" s="511"/>
      <c r="AC158" s="534"/>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row>
    <row r="159" spans="1:70" ht="1.8" hidden="1" customHeight="1" x14ac:dyDescent="0.2">
      <c r="A159" s="504"/>
      <c r="B159" s="506"/>
      <c r="C159" s="514"/>
      <c r="D159" s="349"/>
      <c r="E159" s="839" t="s">
        <v>593</v>
      </c>
      <c r="F159" s="856">
        <v>134</v>
      </c>
      <c r="G159" s="674" t="s">
        <v>594</v>
      </c>
      <c r="H159" s="681" t="s">
        <v>595</v>
      </c>
      <c r="I159" s="901">
        <f>+X159</f>
        <v>0.22499999999999998</v>
      </c>
      <c r="J159" s="874" t="s">
        <v>596</v>
      </c>
      <c r="K159" s="252">
        <v>0.3</v>
      </c>
      <c r="L159" s="247" t="s">
        <v>30</v>
      </c>
      <c r="M159" s="248">
        <v>0.25</v>
      </c>
      <c r="N159" s="248">
        <v>0.25</v>
      </c>
      <c r="O159" s="226">
        <v>0.75</v>
      </c>
      <c r="P159" s="227">
        <v>1</v>
      </c>
      <c r="Q159" s="6">
        <f t="shared" si="32"/>
        <v>7.4999999999999997E-2</v>
      </c>
      <c r="R159" s="6">
        <f t="shared" si="33"/>
        <v>7.4999999999999997E-2</v>
      </c>
      <c r="S159" s="6">
        <f t="shared" si="34"/>
        <v>0.22499999999999998</v>
      </c>
      <c r="T159" s="6">
        <f t="shared" si="30"/>
        <v>0.3</v>
      </c>
      <c r="U159" s="144">
        <f t="shared" si="31"/>
        <v>0.3</v>
      </c>
      <c r="V159" s="524">
        <f>+Q160+Q162</f>
        <v>0</v>
      </c>
      <c r="W159" s="524">
        <f>+R160+R162</f>
        <v>0</v>
      </c>
      <c r="X159" s="524">
        <f>+S160+S162</f>
        <v>0.22499999999999998</v>
      </c>
      <c r="Y159" s="525"/>
      <c r="Z159" s="232"/>
      <c r="AA159" s="233"/>
      <c r="AB159" s="511"/>
    </row>
    <row r="160" spans="1:70" ht="49.95" customHeight="1" x14ac:dyDescent="0.2">
      <c r="A160" s="504"/>
      <c r="B160" s="506"/>
      <c r="C160" s="514"/>
      <c r="D160" s="349"/>
      <c r="E160" s="841"/>
      <c r="F160" s="860"/>
      <c r="G160" s="677"/>
      <c r="H160" s="681"/>
      <c r="I160" s="862">
        <v>0</v>
      </c>
      <c r="J160" s="874"/>
      <c r="K160" s="249">
        <v>0.3</v>
      </c>
      <c r="L160" s="250" t="s">
        <v>34</v>
      </c>
      <c r="M160" s="251">
        <v>0</v>
      </c>
      <c r="N160" s="251">
        <v>0</v>
      </c>
      <c r="O160" s="228">
        <v>0.75</v>
      </c>
      <c r="P160" s="228">
        <v>0</v>
      </c>
      <c r="Q160" s="156">
        <f t="shared" si="32"/>
        <v>0</v>
      </c>
      <c r="R160" s="156">
        <f t="shared" si="33"/>
        <v>0</v>
      </c>
      <c r="S160" s="156">
        <f t="shared" si="34"/>
        <v>0.22499999999999998</v>
      </c>
      <c r="T160" s="156">
        <f t="shared" si="30"/>
        <v>0</v>
      </c>
      <c r="U160" s="160">
        <f t="shared" si="31"/>
        <v>0.22499999999999998</v>
      </c>
      <c r="V160" s="525"/>
      <c r="W160" s="525"/>
      <c r="X160" s="525"/>
      <c r="Y160" s="525"/>
      <c r="Z160" s="232"/>
      <c r="AA160" s="233"/>
      <c r="AB160" s="511"/>
    </row>
    <row r="161" spans="1:70" ht="49.95" customHeight="1" x14ac:dyDescent="0.2">
      <c r="A161" s="504"/>
      <c r="B161" s="506"/>
      <c r="C161" s="514"/>
      <c r="D161" s="349"/>
      <c r="E161" s="841"/>
      <c r="F161" s="860"/>
      <c r="G161" s="677"/>
      <c r="H161" s="681"/>
      <c r="I161" s="862"/>
      <c r="J161" s="874" t="s">
        <v>597</v>
      </c>
      <c r="K161" s="252">
        <v>0.7</v>
      </c>
      <c r="L161" s="247" t="s">
        <v>30</v>
      </c>
      <c r="M161" s="248">
        <v>0.4</v>
      </c>
      <c r="N161" s="248">
        <v>1</v>
      </c>
      <c r="O161" s="230">
        <v>1</v>
      </c>
      <c r="P161" s="231">
        <v>1</v>
      </c>
      <c r="Q161" s="6">
        <f t="shared" si="32"/>
        <v>0.27999999999999997</v>
      </c>
      <c r="R161" s="6">
        <f t="shared" si="33"/>
        <v>0.7</v>
      </c>
      <c r="S161" s="6">
        <f t="shared" si="34"/>
        <v>0.7</v>
      </c>
      <c r="T161" s="6">
        <f t="shared" si="30"/>
        <v>0.7</v>
      </c>
      <c r="U161" s="144">
        <f t="shared" si="31"/>
        <v>0.7</v>
      </c>
      <c r="V161" s="525"/>
      <c r="W161" s="525"/>
      <c r="X161" s="525"/>
      <c r="Y161" s="525"/>
      <c r="Z161" s="232"/>
      <c r="AA161" s="233"/>
      <c r="AB161" s="511"/>
    </row>
    <row r="162" spans="1:70" ht="49.95" customHeight="1" x14ac:dyDescent="0.2">
      <c r="A162" s="504"/>
      <c r="B162" s="506"/>
      <c r="C162" s="514"/>
      <c r="D162" s="349"/>
      <c r="E162" s="843"/>
      <c r="F162" s="864"/>
      <c r="G162" s="679"/>
      <c r="H162" s="681"/>
      <c r="I162" s="865"/>
      <c r="J162" s="874"/>
      <c r="K162" s="249">
        <v>0.7</v>
      </c>
      <c r="L162" s="250" t="s">
        <v>34</v>
      </c>
      <c r="M162" s="251">
        <v>0</v>
      </c>
      <c r="N162" s="251">
        <v>0</v>
      </c>
      <c r="O162" s="228">
        <v>0</v>
      </c>
      <c r="P162" s="228">
        <v>0</v>
      </c>
      <c r="Q162" s="156">
        <f t="shared" si="32"/>
        <v>0</v>
      </c>
      <c r="R162" s="156">
        <f t="shared" si="33"/>
        <v>0</v>
      </c>
      <c r="S162" s="156">
        <f t="shared" si="34"/>
        <v>0</v>
      </c>
      <c r="T162" s="156">
        <f t="shared" si="30"/>
        <v>0</v>
      </c>
      <c r="U162" s="160">
        <f t="shared" si="31"/>
        <v>0</v>
      </c>
      <c r="V162" s="525"/>
      <c r="W162" s="525"/>
      <c r="X162" s="525"/>
      <c r="Y162" s="525"/>
      <c r="Z162" s="234" t="s">
        <v>598</v>
      </c>
      <c r="AA162" s="235" t="s">
        <v>598</v>
      </c>
      <c r="AB162" s="511"/>
    </row>
    <row r="163" spans="1:70" s="551" customFormat="1" ht="35.4" customHeight="1" x14ac:dyDescent="0.2">
      <c r="A163" s="504" t="s">
        <v>599</v>
      </c>
      <c r="B163" s="506"/>
      <c r="C163" s="847" t="s">
        <v>1040</v>
      </c>
      <c r="D163" s="646" t="s">
        <v>1041</v>
      </c>
      <c r="E163" s="844" t="s">
        <v>734</v>
      </c>
      <c r="F163" s="840">
        <v>135</v>
      </c>
      <c r="G163" s="895" t="s">
        <v>1029</v>
      </c>
      <c r="H163" s="847" t="s">
        <v>600</v>
      </c>
      <c r="I163" s="834">
        <v>0</v>
      </c>
      <c r="J163" s="793" t="s">
        <v>1030</v>
      </c>
      <c r="K163" s="252">
        <v>0.25</v>
      </c>
      <c r="L163" s="247" t="s">
        <v>30</v>
      </c>
      <c r="M163" s="248">
        <v>0.25</v>
      </c>
      <c r="N163" s="248">
        <v>0.5</v>
      </c>
      <c r="O163" s="226">
        <v>0.75</v>
      </c>
      <c r="P163" s="227">
        <v>1</v>
      </c>
      <c r="Q163" s="6">
        <f t="shared" si="32"/>
        <v>6.25E-2</v>
      </c>
      <c r="R163" s="6">
        <f t="shared" si="33"/>
        <v>0.125</v>
      </c>
      <c r="S163" s="6">
        <f t="shared" si="34"/>
        <v>0.1875</v>
      </c>
      <c r="T163" s="6">
        <f t="shared" si="30"/>
        <v>0.25</v>
      </c>
      <c r="U163" s="144">
        <f t="shared" si="31"/>
        <v>0.25</v>
      </c>
      <c r="V163" s="526">
        <f>+Q164+Q166+Q168</f>
        <v>0</v>
      </c>
      <c r="W163" s="526">
        <f>+R164+R166+R168</f>
        <v>0.125</v>
      </c>
      <c r="X163" s="526">
        <f>+S164+S166+S168</f>
        <v>0.1875</v>
      </c>
      <c r="Y163" s="526">
        <f>+T164+T166+T168</f>
        <v>0</v>
      </c>
      <c r="Z163" s="510" t="s">
        <v>601</v>
      </c>
      <c r="AA163" s="520" t="s">
        <v>601</v>
      </c>
      <c r="AB163" s="511"/>
      <c r="AC163" s="550" t="s">
        <v>623</v>
      </c>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row>
    <row r="164" spans="1:70" s="551" customFormat="1" ht="31.2" customHeight="1" x14ac:dyDescent="0.2">
      <c r="A164" s="504"/>
      <c r="B164" s="506"/>
      <c r="C164" s="847"/>
      <c r="D164" s="646"/>
      <c r="E164" s="832"/>
      <c r="F164" s="835"/>
      <c r="G164" s="896"/>
      <c r="H164" s="847"/>
      <c r="I164" s="834"/>
      <c r="J164" s="794"/>
      <c r="K164" s="249">
        <v>0.25</v>
      </c>
      <c r="L164" s="250" t="s">
        <v>34</v>
      </c>
      <c r="M164" s="251">
        <v>0</v>
      </c>
      <c r="N164" s="251">
        <v>0</v>
      </c>
      <c r="O164" s="552">
        <v>0</v>
      </c>
      <c r="P164" s="552">
        <v>0</v>
      </c>
      <c r="Q164" s="155">
        <f t="shared" si="32"/>
        <v>0</v>
      </c>
      <c r="R164" s="155">
        <f t="shared" si="33"/>
        <v>0</v>
      </c>
      <c r="S164" s="155">
        <f t="shared" si="34"/>
        <v>0</v>
      </c>
      <c r="T164" s="155">
        <f t="shared" si="30"/>
        <v>0</v>
      </c>
      <c r="U164" s="159">
        <f t="shared" si="31"/>
        <v>0</v>
      </c>
      <c r="V164" s="525"/>
      <c r="W164" s="525"/>
      <c r="X164" s="525"/>
      <c r="Y164" s="525"/>
      <c r="Z164" s="511"/>
      <c r="AA164" s="521"/>
      <c r="AB164" s="511"/>
      <c r="AC164" s="553"/>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row>
    <row r="165" spans="1:70" s="551" customFormat="1" ht="32.4" customHeight="1" x14ac:dyDescent="0.2">
      <c r="A165" s="504"/>
      <c r="B165" s="506"/>
      <c r="C165" s="847"/>
      <c r="D165" s="646"/>
      <c r="E165" s="832"/>
      <c r="F165" s="835"/>
      <c r="G165" s="895" t="s">
        <v>1031</v>
      </c>
      <c r="H165" s="847"/>
      <c r="I165" s="834"/>
      <c r="J165" s="642" t="s">
        <v>1032</v>
      </c>
      <c r="K165" s="252">
        <v>0.5</v>
      </c>
      <c r="L165" s="247" t="s">
        <v>30</v>
      </c>
      <c r="M165" s="248">
        <v>0</v>
      </c>
      <c r="N165" s="248">
        <v>0.5</v>
      </c>
      <c r="O165" s="226">
        <v>0.75</v>
      </c>
      <c r="P165" s="227">
        <v>1</v>
      </c>
      <c r="Q165" s="6">
        <f t="shared" si="32"/>
        <v>0</v>
      </c>
      <c r="R165" s="6">
        <f t="shared" si="33"/>
        <v>0.25</v>
      </c>
      <c r="S165" s="6">
        <f t="shared" si="34"/>
        <v>0.375</v>
      </c>
      <c r="T165" s="6">
        <f t="shared" si="30"/>
        <v>0.5</v>
      </c>
      <c r="U165" s="144">
        <f t="shared" si="31"/>
        <v>0.5</v>
      </c>
      <c r="V165" s="525"/>
      <c r="W165" s="525"/>
      <c r="X165" s="525"/>
      <c r="Y165" s="525"/>
      <c r="Z165" s="511"/>
      <c r="AA165" s="521"/>
      <c r="AB165" s="511"/>
      <c r="AC165" s="553"/>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row>
    <row r="166" spans="1:70" s="551" customFormat="1" ht="49.2" customHeight="1" x14ac:dyDescent="0.2">
      <c r="A166" s="504"/>
      <c r="B166" s="506"/>
      <c r="C166" s="847"/>
      <c r="D166" s="646"/>
      <c r="E166" s="832"/>
      <c r="F166" s="835"/>
      <c r="G166" s="896"/>
      <c r="H166" s="847"/>
      <c r="I166" s="834"/>
      <c r="J166" s="642"/>
      <c r="K166" s="249">
        <v>0.5</v>
      </c>
      <c r="L166" s="250" t="s">
        <v>34</v>
      </c>
      <c r="M166" s="251">
        <v>0</v>
      </c>
      <c r="N166" s="251">
        <v>0</v>
      </c>
      <c r="O166" s="552">
        <v>0</v>
      </c>
      <c r="P166" s="552">
        <v>0</v>
      </c>
      <c r="Q166" s="155">
        <f t="shared" si="32"/>
        <v>0</v>
      </c>
      <c r="R166" s="155">
        <f t="shared" si="33"/>
        <v>0</v>
      </c>
      <c r="S166" s="155">
        <f t="shared" si="34"/>
        <v>0</v>
      </c>
      <c r="T166" s="155">
        <f t="shared" si="30"/>
        <v>0</v>
      </c>
      <c r="U166" s="159">
        <f t="shared" si="31"/>
        <v>0</v>
      </c>
      <c r="V166" s="525"/>
      <c r="W166" s="525"/>
      <c r="X166" s="525"/>
      <c r="Y166" s="525"/>
      <c r="Z166" s="511"/>
      <c r="AA166" s="521"/>
      <c r="AB166" s="511"/>
      <c r="AC166" s="553"/>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row>
    <row r="167" spans="1:70" s="551" customFormat="1" ht="35.4" customHeight="1" x14ac:dyDescent="0.2">
      <c r="A167" s="504"/>
      <c r="B167" s="506"/>
      <c r="C167" s="847"/>
      <c r="D167" s="646"/>
      <c r="E167" s="832"/>
      <c r="F167" s="835"/>
      <c r="G167" s="895" t="s">
        <v>735</v>
      </c>
      <c r="H167" s="847"/>
      <c r="I167" s="834"/>
      <c r="J167" s="642" t="s">
        <v>1033</v>
      </c>
      <c r="K167" s="252">
        <v>0.25</v>
      </c>
      <c r="L167" s="247" t="s">
        <v>602</v>
      </c>
      <c r="M167" s="248">
        <v>0.2</v>
      </c>
      <c r="N167" s="248">
        <v>0.5</v>
      </c>
      <c r="O167" s="226">
        <v>0.75</v>
      </c>
      <c r="P167" s="227">
        <v>1</v>
      </c>
      <c r="Q167" s="6">
        <f t="shared" si="32"/>
        <v>0.05</v>
      </c>
      <c r="R167" s="6">
        <f t="shared" si="33"/>
        <v>0.125</v>
      </c>
      <c r="S167" s="6">
        <f t="shared" si="34"/>
        <v>0.1875</v>
      </c>
      <c r="T167" s="6">
        <f t="shared" si="30"/>
        <v>0.25</v>
      </c>
      <c r="U167" s="144">
        <f t="shared" si="31"/>
        <v>0.25</v>
      </c>
      <c r="V167" s="525"/>
      <c r="W167" s="525"/>
      <c r="X167" s="525"/>
      <c r="Y167" s="525"/>
      <c r="Z167" s="511"/>
      <c r="AA167" s="521"/>
      <c r="AB167" s="511"/>
      <c r="AC167" s="553"/>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row>
    <row r="168" spans="1:70" s="551" customFormat="1" ht="63" customHeight="1" x14ac:dyDescent="0.2">
      <c r="A168" s="504"/>
      <c r="B168" s="506"/>
      <c r="C168" s="847"/>
      <c r="D168" s="646"/>
      <c r="E168" s="837"/>
      <c r="F168" s="838"/>
      <c r="G168" s="896"/>
      <c r="H168" s="847"/>
      <c r="I168" s="834"/>
      <c r="J168" s="642"/>
      <c r="K168" s="249">
        <v>0.25</v>
      </c>
      <c r="L168" s="250" t="s">
        <v>34</v>
      </c>
      <c r="M168" s="251">
        <v>0</v>
      </c>
      <c r="N168" s="251">
        <v>0.5</v>
      </c>
      <c r="O168" s="552">
        <v>0.75</v>
      </c>
      <c r="P168" s="552">
        <v>0</v>
      </c>
      <c r="Q168" s="155">
        <f t="shared" si="32"/>
        <v>0</v>
      </c>
      <c r="R168" s="155">
        <f t="shared" si="33"/>
        <v>0.125</v>
      </c>
      <c r="S168" s="155">
        <f t="shared" si="34"/>
        <v>0.1875</v>
      </c>
      <c r="T168" s="155">
        <f t="shared" si="30"/>
        <v>0</v>
      </c>
      <c r="U168" s="159">
        <f t="shared" si="31"/>
        <v>0.1875</v>
      </c>
      <c r="V168" s="525"/>
      <c r="W168" s="525"/>
      <c r="X168" s="525"/>
      <c r="Y168" s="525"/>
      <c r="Z168" s="511"/>
      <c r="AA168" s="521"/>
      <c r="AB168" s="511"/>
      <c r="AC168" s="553"/>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row>
    <row r="169" spans="1:70" s="551" customFormat="1" ht="33" customHeight="1" x14ac:dyDescent="0.2">
      <c r="A169" s="504"/>
      <c r="B169" s="506"/>
      <c r="C169" s="847"/>
      <c r="D169" s="646"/>
      <c r="E169" s="844" t="s">
        <v>736</v>
      </c>
      <c r="F169" s="840">
        <v>136</v>
      </c>
      <c r="G169" s="849" t="s">
        <v>1034</v>
      </c>
      <c r="H169" s="847" t="s">
        <v>603</v>
      </c>
      <c r="I169" s="834">
        <v>0</v>
      </c>
      <c r="J169" s="642" t="s">
        <v>1035</v>
      </c>
      <c r="K169" s="252">
        <v>1</v>
      </c>
      <c r="L169" s="247" t="s">
        <v>30</v>
      </c>
      <c r="M169" s="248">
        <v>0.25</v>
      </c>
      <c r="N169" s="248">
        <v>0.5</v>
      </c>
      <c r="O169" s="226">
        <v>0.75</v>
      </c>
      <c r="P169" s="227">
        <v>1</v>
      </c>
      <c r="Q169" s="6">
        <f t="shared" si="32"/>
        <v>0.25</v>
      </c>
      <c r="R169" s="6">
        <f t="shared" si="33"/>
        <v>0.5</v>
      </c>
      <c r="S169" s="6">
        <f t="shared" si="34"/>
        <v>0.75</v>
      </c>
      <c r="T169" s="6">
        <f t="shared" si="30"/>
        <v>1</v>
      </c>
      <c r="U169" s="144">
        <f t="shared" si="31"/>
        <v>1</v>
      </c>
      <c r="V169" s="524">
        <f>+Q170</f>
        <v>0.2</v>
      </c>
      <c r="W169" s="524">
        <f>+R170</f>
        <v>0.5</v>
      </c>
      <c r="X169" s="524">
        <f>+S170</f>
        <v>0.75</v>
      </c>
      <c r="Y169" s="524">
        <f>+T170</f>
        <v>0</v>
      </c>
      <c r="Z169" s="511"/>
      <c r="AA169" s="521"/>
      <c r="AB169" s="511"/>
      <c r="AC169" s="554" t="s">
        <v>624</v>
      </c>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row>
    <row r="170" spans="1:70" s="551" customFormat="1" ht="94.8" customHeight="1" x14ac:dyDescent="0.2">
      <c r="A170" s="504"/>
      <c r="B170" s="506"/>
      <c r="C170" s="847"/>
      <c r="D170" s="646"/>
      <c r="E170" s="837"/>
      <c r="F170" s="838"/>
      <c r="G170" s="849"/>
      <c r="H170" s="847"/>
      <c r="I170" s="842"/>
      <c r="J170" s="642"/>
      <c r="K170" s="249">
        <v>1</v>
      </c>
      <c r="L170" s="250" t="s">
        <v>34</v>
      </c>
      <c r="M170" s="251">
        <v>0.2</v>
      </c>
      <c r="N170" s="251">
        <v>0.5</v>
      </c>
      <c r="O170" s="552">
        <v>0.75</v>
      </c>
      <c r="P170" s="552">
        <v>0</v>
      </c>
      <c r="Q170" s="155">
        <f t="shared" si="32"/>
        <v>0.2</v>
      </c>
      <c r="R170" s="155">
        <f t="shared" si="33"/>
        <v>0.5</v>
      </c>
      <c r="S170" s="155">
        <f t="shared" si="34"/>
        <v>0.75</v>
      </c>
      <c r="T170" s="155">
        <f t="shared" si="30"/>
        <v>0</v>
      </c>
      <c r="U170" s="159">
        <f t="shared" si="31"/>
        <v>0.75</v>
      </c>
      <c r="V170" s="525"/>
      <c r="W170" s="525"/>
      <c r="X170" s="525"/>
      <c r="Y170" s="525"/>
      <c r="Z170" s="511"/>
      <c r="AA170" s="521"/>
      <c r="AB170" s="511"/>
      <c r="AC170" s="555"/>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row>
    <row r="171" spans="1:70" s="551" customFormat="1" ht="31.95" customHeight="1" x14ac:dyDescent="0.2">
      <c r="A171" s="504"/>
      <c r="B171" s="506"/>
      <c r="C171" s="847"/>
      <c r="D171" s="646"/>
      <c r="E171" s="844" t="s">
        <v>604</v>
      </c>
      <c r="F171" s="840">
        <v>137</v>
      </c>
      <c r="G171" s="850" t="s">
        <v>1036</v>
      </c>
      <c r="H171" s="897" t="s">
        <v>605</v>
      </c>
      <c r="I171" s="834">
        <v>0</v>
      </c>
      <c r="J171" s="898" t="s">
        <v>1037</v>
      </c>
      <c r="K171" s="252">
        <v>0.5</v>
      </c>
      <c r="L171" s="247" t="s">
        <v>30</v>
      </c>
      <c r="M171" s="248">
        <v>0</v>
      </c>
      <c r="N171" s="248">
        <v>0.5</v>
      </c>
      <c r="O171" s="226">
        <v>0.5</v>
      </c>
      <c r="P171" s="227">
        <v>1</v>
      </c>
      <c r="Q171" s="6">
        <f t="shared" si="32"/>
        <v>0</v>
      </c>
      <c r="R171" s="6">
        <f t="shared" si="33"/>
        <v>0.25</v>
      </c>
      <c r="S171" s="6">
        <f t="shared" si="34"/>
        <v>0.25</v>
      </c>
      <c r="T171" s="6">
        <f t="shared" si="30"/>
        <v>0.5</v>
      </c>
      <c r="U171" s="144">
        <f t="shared" si="31"/>
        <v>0.5</v>
      </c>
      <c r="V171" s="529">
        <v>0</v>
      </c>
      <c r="W171" s="529">
        <v>0</v>
      </c>
      <c r="X171" s="529">
        <v>0</v>
      </c>
      <c r="Y171" s="529">
        <v>0</v>
      </c>
      <c r="Z171" s="511"/>
      <c r="AA171" s="521"/>
      <c r="AB171" s="511"/>
      <c r="AC171" s="554" t="s">
        <v>624</v>
      </c>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row>
    <row r="172" spans="1:70" s="551" customFormat="1" ht="61.5" customHeight="1" x14ac:dyDescent="0.2">
      <c r="A172" s="504"/>
      <c r="B172" s="506"/>
      <c r="C172" s="847"/>
      <c r="D172" s="646"/>
      <c r="E172" s="832"/>
      <c r="F172" s="835"/>
      <c r="G172" s="854"/>
      <c r="H172" s="847"/>
      <c r="I172" s="842"/>
      <c r="J172" s="898"/>
      <c r="K172" s="249">
        <v>0.5</v>
      </c>
      <c r="L172" s="250" t="s">
        <v>34</v>
      </c>
      <c r="M172" s="251">
        <v>0</v>
      </c>
      <c r="N172" s="251">
        <v>0.45</v>
      </c>
      <c r="O172" s="552">
        <v>0.5</v>
      </c>
      <c r="P172" s="552">
        <v>0</v>
      </c>
      <c r="Q172" s="155">
        <f t="shared" si="32"/>
        <v>0</v>
      </c>
      <c r="R172" s="155">
        <f t="shared" si="33"/>
        <v>0.22500000000000001</v>
      </c>
      <c r="S172" s="155">
        <f t="shared" si="34"/>
        <v>0.25</v>
      </c>
      <c r="T172" s="155">
        <f t="shared" si="30"/>
        <v>0</v>
      </c>
      <c r="U172" s="159">
        <f t="shared" si="31"/>
        <v>0.25</v>
      </c>
      <c r="V172" s="530"/>
      <c r="W172" s="530"/>
      <c r="X172" s="530"/>
      <c r="Y172" s="530"/>
      <c r="Z172" s="511"/>
      <c r="AA172" s="521"/>
      <c r="AB172" s="511"/>
      <c r="AC172" s="555"/>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row>
    <row r="173" spans="1:70" ht="44.4" customHeight="1" x14ac:dyDescent="0.2">
      <c r="A173" s="504"/>
      <c r="B173" s="506"/>
      <c r="C173" s="847"/>
      <c r="D173" s="646"/>
      <c r="E173" s="832"/>
      <c r="F173" s="835"/>
      <c r="G173" s="850" t="s">
        <v>737</v>
      </c>
      <c r="H173" s="847"/>
      <c r="I173" s="842"/>
      <c r="J173" s="898" t="s">
        <v>1038</v>
      </c>
      <c r="K173" s="252">
        <v>0.5</v>
      </c>
      <c r="L173" s="247" t="s">
        <v>30</v>
      </c>
      <c r="M173" s="248">
        <v>0.25</v>
      </c>
      <c r="N173" s="248">
        <v>0.5</v>
      </c>
      <c r="O173" s="226">
        <v>0.75</v>
      </c>
      <c r="P173" s="227">
        <v>1</v>
      </c>
      <c r="Q173" s="6">
        <f t="shared" si="32"/>
        <v>0.125</v>
      </c>
      <c r="R173" s="6">
        <f t="shared" si="33"/>
        <v>0.25</v>
      </c>
      <c r="S173" s="6">
        <f t="shared" si="34"/>
        <v>0.375</v>
      </c>
      <c r="T173" s="6">
        <f t="shared" si="30"/>
        <v>0.5</v>
      </c>
      <c r="U173" s="144">
        <f t="shared" si="31"/>
        <v>0.5</v>
      </c>
      <c r="V173" s="530"/>
      <c r="W173" s="530"/>
      <c r="X173" s="530"/>
      <c r="Y173" s="530"/>
      <c r="Z173" s="511"/>
      <c r="AA173" s="521"/>
      <c r="AB173" s="511"/>
      <c r="AC173" s="555"/>
      <c r="AD173" s="7"/>
      <c r="AE173" s="7"/>
      <c r="AF173" s="7"/>
      <c r="AG173" s="7"/>
      <c r="AH173" s="7"/>
      <c r="AI173" s="7"/>
      <c r="AJ173" s="7"/>
      <c r="AK173" s="7"/>
      <c r="AL173" s="7"/>
      <c r="AM173" s="7"/>
      <c r="AN173" s="7"/>
      <c r="AO173" s="7"/>
      <c r="AP173" s="7"/>
      <c r="AQ173" s="7"/>
      <c r="AR173" s="7"/>
    </row>
    <row r="174" spans="1:70" ht="31.95" customHeight="1" x14ac:dyDescent="0.2">
      <c r="A174" s="504"/>
      <c r="B174" s="506"/>
      <c r="C174" s="847"/>
      <c r="D174" s="646"/>
      <c r="E174" s="832"/>
      <c r="F174" s="835"/>
      <c r="G174" s="854"/>
      <c r="H174" s="847"/>
      <c r="I174" s="842"/>
      <c r="J174" s="898"/>
      <c r="K174" s="249">
        <v>0.5</v>
      </c>
      <c r="L174" s="250" t="s">
        <v>34</v>
      </c>
      <c r="M174" s="251">
        <v>0.25</v>
      </c>
      <c r="N174" s="251">
        <v>0.5</v>
      </c>
      <c r="O174" s="228">
        <v>0.75</v>
      </c>
      <c r="P174" s="228">
        <v>0</v>
      </c>
      <c r="Q174" s="156">
        <f t="shared" si="32"/>
        <v>0.125</v>
      </c>
      <c r="R174" s="156">
        <f t="shared" si="33"/>
        <v>0.25</v>
      </c>
      <c r="S174" s="156">
        <f t="shared" si="34"/>
        <v>0.375</v>
      </c>
      <c r="T174" s="156">
        <f t="shared" si="30"/>
        <v>0</v>
      </c>
      <c r="U174" s="160">
        <f t="shared" si="31"/>
        <v>0.375</v>
      </c>
      <c r="V174" s="530"/>
      <c r="W174" s="530"/>
      <c r="X174" s="530"/>
      <c r="Y174" s="530"/>
      <c r="Z174" s="511"/>
      <c r="AA174" s="521"/>
      <c r="AB174" s="511"/>
      <c r="AC174" s="555"/>
      <c r="AD174" s="7"/>
      <c r="AE174" s="7"/>
      <c r="AF174" s="7"/>
      <c r="AG174" s="7"/>
      <c r="AH174" s="7"/>
      <c r="AI174" s="7"/>
      <c r="AJ174" s="7"/>
      <c r="AK174" s="7"/>
      <c r="AL174" s="7"/>
      <c r="AM174" s="7"/>
      <c r="AN174" s="7"/>
      <c r="AO174" s="7"/>
      <c r="AP174" s="7"/>
      <c r="AQ174" s="7"/>
      <c r="AR174" s="7"/>
    </row>
    <row r="175" spans="1:70" ht="49.95" customHeight="1" x14ac:dyDescent="0.2">
      <c r="A175" s="531" t="s">
        <v>606</v>
      </c>
      <c r="B175" s="506"/>
      <c r="C175" s="513" t="s">
        <v>607</v>
      </c>
      <c r="D175" s="333" t="s">
        <v>608</v>
      </c>
      <c r="E175" s="847" t="s">
        <v>609</v>
      </c>
      <c r="F175" s="840">
        <v>138</v>
      </c>
      <c r="G175" s="895" t="s">
        <v>724</v>
      </c>
      <c r="H175" s="847" t="s">
        <v>489</v>
      </c>
      <c r="I175" s="899">
        <v>0</v>
      </c>
      <c r="J175" s="898" t="s">
        <v>1039</v>
      </c>
      <c r="K175" s="252">
        <v>0.25</v>
      </c>
      <c r="L175" s="247" t="s">
        <v>30</v>
      </c>
      <c r="M175" s="248">
        <v>0.1</v>
      </c>
      <c r="N175" s="248">
        <v>0.3</v>
      </c>
      <c r="O175" s="226">
        <v>0.75</v>
      </c>
      <c r="P175" s="227">
        <v>1</v>
      </c>
      <c r="Q175" s="6">
        <f t="shared" si="32"/>
        <v>2.5000000000000001E-2</v>
      </c>
      <c r="R175" s="6">
        <f t="shared" si="33"/>
        <v>7.4999999999999997E-2</v>
      </c>
      <c r="S175" s="6">
        <f t="shared" si="34"/>
        <v>0.1875</v>
      </c>
      <c r="T175" s="6">
        <f t="shared" si="30"/>
        <v>0.25</v>
      </c>
      <c r="U175" s="144">
        <f t="shared" si="31"/>
        <v>0.25</v>
      </c>
      <c r="V175" s="524">
        <f>+Q176+Q178+Q180</f>
        <v>0.2</v>
      </c>
      <c r="W175" s="524">
        <f>+R176+R178+R180</f>
        <v>0.3</v>
      </c>
      <c r="X175" s="524">
        <f>+S176+S178+S180</f>
        <v>0.68</v>
      </c>
      <c r="Y175" s="524">
        <f>+T176+T178+T180</f>
        <v>0</v>
      </c>
      <c r="Z175" s="510" t="s">
        <v>610</v>
      </c>
      <c r="AA175" s="520" t="s">
        <v>610</v>
      </c>
      <c r="AB175" s="511"/>
      <c r="AC175" s="22" t="s">
        <v>725</v>
      </c>
    </row>
    <row r="176" spans="1:70" ht="27" customHeight="1" x14ac:dyDescent="0.2">
      <c r="A176" s="531"/>
      <c r="B176" s="506"/>
      <c r="C176" s="513"/>
      <c r="D176" s="333"/>
      <c r="E176" s="847"/>
      <c r="F176" s="835"/>
      <c r="G176" s="900"/>
      <c r="H176" s="847"/>
      <c r="I176" s="847"/>
      <c r="J176" s="898"/>
      <c r="K176" s="249">
        <v>0.25</v>
      </c>
      <c r="L176" s="250" t="s">
        <v>34</v>
      </c>
      <c r="M176" s="251">
        <v>0.2</v>
      </c>
      <c r="N176" s="251">
        <v>0.3</v>
      </c>
      <c r="O176" s="228">
        <v>0.72</v>
      </c>
      <c r="P176" s="228">
        <v>0</v>
      </c>
      <c r="Q176" s="156">
        <f t="shared" si="32"/>
        <v>0.05</v>
      </c>
      <c r="R176" s="156">
        <f t="shared" si="33"/>
        <v>7.4999999999999997E-2</v>
      </c>
      <c r="S176" s="156">
        <f t="shared" si="34"/>
        <v>0.18</v>
      </c>
      <c r="T176" s="156">
        <f t="shared" si="30"/>
        <v>0</v>
      </c>
      <c r="U176" s="160">
        <f t="shared" si="31"/>
        <v>0.18</v>
      </c>
      <c r="V176" s="525"/>
      <c r="W176" s="525"/>
      <c r="X176" s="525"/>
      <c r="Y176" s="525"/>
      <c r="Z176" s="511"/>
      <c r="AA176" s="521"/>
      <c r="AB176" s="511"/>
    </row>
    <row r="177" spans="1:70" ht="37.799999999999997" customHeight="1" x14ac:dyDescent="0.2">
      <c r="A177" s="531"/>
      <c r="B177" s="506"/>
      <c r="C177" s="513"/>
      <c r="D177" s="333"/>
      <c r="E177" s="847"/>
      <c r="F177" s="835"/>
      <c r="G177" s="900"/>
      <c r="H177" s="847"/>
      <c r="I177" s="847"/>
      <c r="J177" s="898" t="s">
        <v>726</v>
      </c>
      <c r="K177" s="252">
        <v>0.5</v>
      </c>
      <c r="L177" s="247" t="s">
        <v>30</v>
      </c>
      <c r="M177" s="248">
        <v>0.1</v>
      </c>
      <c r="N177" s="248">
        <v>0.3</v>
      </c>
      <c r="O177" s="226">
        <v>0.75</v>
      </c>
      <c r="P177" s="227">
        <v>1</v>
      </c>
      <c r="Q177" s="6">
        <f t="shared" si="32"/>
        <v>0.05</v>
      </c>
      <c r="R177" s="6">
        <f t="shared" si="33"/>
        <v>0.15</v>
      </c>
      <c r="S177" s="6">
        <f t="shared" si="34"/>
        <v>0.375</v>
      </c>
      <c r="T177" s="6">
        <f t="shared" si="30"/>
        <v>0.5</v>
      </c>
      <c r="U177" s="144">
        <f t="shared" si="31"/>
        <v>0.5</v>
      </c>
      <c r="V177" s="525"/>
      <c r="W177" s="525"/>
      <c r="X177" s="525"/>
      <c r="Y177" s="525"/>
      <c r="Z177" s="511"/>
      <c r="AA177" s="521"/>
      <c r="AB177" s="511"/>
    </row>
    <row r="178" spans="1:70" ht="33.6" customHeight="1" x14ac:dyDescent="0.2">
      <c r="A178" s="531"/>
      <c r="B178" s="506"/>
      <c r="C178" s="513"/>
      <c r="D178" s="333"/>
      <c r="E178" s="847"/>
      <c r="F178" s="835"/>
      <c r="G178" s="900"/>
      <c r="H178" s="847"/>
      <c r="I178" s="847"/>
      <c r="J178" s="898"/>
      <c r="K178" s="249">
        <v>0.5</v>
      </c>
      <c r="L178" s="250" t="s">
        <v>34</v>
      </c>
      <c r="M178" s="251">
        <v>0.2</v>
      </c>
      <c r="N178" s="251">
        <v>0.3</v>
      </c>
      <c r="O178" s="228">
        <v>0.7</v>
      </c>
      <c r="P178" s="228">
        <v>0</v>
      </c>
      <c r="Q178" s="156">
        <f t="shared" si="32"/>
        <v>0.1</v>
      </c>
      <c r="R178" s="156">
        <f t="shared" si="33"/>
        <v>0.15</v>
      </c>
      <c r="S178" s="156">
        <f t="shared" si="34"/>
        <v>0.35</v>
      </c>
      <c r="T178" s="156">
        <f t="shared" si="30"/>
        <v>0</v>
      </c>
      <c r="U178" s="160">
        <f t="shared" si="31"/>
        <v>0.35</v>
      </c>
      <c r="V178" s="525"/>
      <c r="W178" s="525"/>
      <c r="X178" s="525"/>
      <c r="Y178" s="525"/>
      <c r="Z178" s="511"/>
      <c r="AA178" s="521"/>
      <c r="AB178" s="511"/>
    </row>
    <row r="179" spans="1:70" ht="28.8" customHeight="1" x14ac:dyDescent="0.2">
      <c r="A179" s="531"/>
      <c r="B179" s="506"/>
      <c r="C179" s="513"/>
      <c r="D179" s="333"/>
      <c r="E179" s="847"/>
      <c r="F179" s="835"/>
      <c r="G179" s="900"/>
      <c r="H179" s="847"/>
      <c r="I179" s="847"/>
      <c r="J179" s="898" t="s">
        <v>727</v>
      </c>
      <c r="K179" s="252">
        <v>0.25</v>
      </c>
      <c r="L179" s="247" t="s">
        <v>30</v>
      </c>
      <c r="M179" s="248">
        <v>0</v>
      </c>
      <c r="N179" s="248">
        <v>0.3</v>
      </c>
      <c r="O179" s="226">
        <v>0.6</v>
      </c>
      <c r="P179" s="227">
        <v>1</v>
      </c>
      <c r="Q179" s="6">
        <f t="shared" si="32"/>
        <v>0</v>
      </c>
      <c r="R179" s="6">
        <f t="shared" si="33"/>
        <v>7.4999999999999997E-2</v>
      </c>
      <c r="S179" s="6">
        <f t="shared" si="34"/>
        <v>0.15</v>
      </c>
      <c r="T179" s="6">
        <f t="shared" si="30"/>
        <v>0.25</v>
      </c>
      <c r="U179" s="144">
        <f t="shared" si="31"/>
        <v>0.25</v>
      </c>
      <c r="V179" s="525"/>
      <c r="W179" s="525"/>
      <c r="X179" s="525"/>
      <c r="Y179" s="525"/>
      <c r="Z179" s="511"/>
      <c r="AA179" s="521"/>
      <c r="AB179" s="511"/>
    </row>
    <row r="180" spans="1:70" ht="30.6" customHeight="1" x14ac:dyDescent="0.2">
      <c r="A180" s="531"/>
      <c r="B180" s="507"/>
      <c r="C180" s="513"/>
      <c r="D180" s="333"/>
      <c r="E180" s="847"/>
      <c r="F180" s="838"/>
      <c r="G180" s="896"/>
      <c r="H180" s="847"/>
      <c r="I180" s="847"/>
      <c r="J180" s="898"/>
      <c r="K180" s="249">
        <v>0.25</v>
      </c>
      <c r="L180" s="250" t="s">
        <v>34</v>
      </c>
      <c r="M180" s="251">
        <v>0.2</v>
      </c>
      <c r="N180" s="251">
        <v>0.3</v>
      </c>
      <c r="O180" s="228">
        <v>0.6</v>
      </c>
      <c r="P180" s="228">
        <v>0</v>
      </c>
      <c r="Q180" s="156">
        <f t="shared" si="32"/>
        <v>0.05</v>
      </c>
      <c r="R180" s="156">
        <f t="shared" si="33"/>
        <v>7.4999999999999997E-2</v>
      </c>
      <c r="S180" s="156">
        <f t="shared" si="34"/>
        <v>0.15</v>
      </c>
      <c r="T180" s="156">
        <f t="shared" si="30"/>
        <v>0</v>
      </c>
      <c r="U180" s="160">
        <f t="shared" si="31"/>
        <v>0.15</v>
      </c>
      <c r="V180" s="525"/>
      <c r="W180" s="525"/>
      <c r="X180" s="525"/>
      <c r="Y180" s="525"/>
      <c r="Z180" s="512"/>
      <c r="AA180" s="523"/>
      <c r="AB180" s="512"/>
    </row>
    <row r="181" spans="1:70" ht="49.95" customHeight="1" x14ac:dyDescent="0.3">
      <c r="A181" s="531" t="s">
        <v>606</v>
      </c>
      <c r="B181" s="2"/>
      <c r="C181" s="513" t="s">
        <v>607</v>
      </c>
      <c r="D181" s="333" t="s">
        <v>608</v>
      </c>
      <c r="E181" s="847" t="s">
        <v>664</v>
      </c>
      <c r="F181" s="840">
        <v>139</v>
      </c>
      <c r="G181" s="847" t="s">
        <v>728</v>
      </c>
      <c r="H181" s="847" t="s">
        <v>729</v>
      </c>
      <c r="I181" s="899">
        <f>+X181</f>
        <v>0</v>
      </c>
      <c r="J181" s="898" t="s">
        <v>730</v>
      </c>
      <c r="K181" s="252">
        <v>0.3</v>
      </c>
      <c r="L181" s="247" t="s">
        <v>30</v>
      </c>
      <c r="M181" s="248">
        <v>0.1</v>
      </c>
      <c r="N181" s="248">
        <v>0.3</v>
      </c>
      <c r="O181" s="226">
        <v>0.6</v>
      </c>
      <c r="P181" s="227">
        <v>1</v>
      </c>
      <c r="Q181" s="6">
        <f t="shared" ref="Q181:Q186" si="37">+SUM(M181:M181)*K181</f>
        <v>0.03</v>
      </c>
      <c r="R181" s="6">
        <f t="shared" ref="R181:R186" si="38">+SUM(N181:N181)*K181</f>
        <v>0.09</v>
      </c>
      <c r="S181" s="6">
        <f t="shared" si="34"/>
        <v>0.18</v>
      </c>
      <c r="T181" s="6">
        <f t="shared" ref="T181:T186" si="39">+SUM(P181:P181)*K181</f>
        <v>0.3</v>
      </c>
      <c r="U181" s="144">
        <f t="shared" ref="U181:U186" si="40">+MAX(Q181:T181)</f>
        <v>0.3</v>
      </c>
      <c r="V181" s="524">
        <f>+Q182+Q184+Q186</f>
        <v>0</v>
      </c>
      <c r="W181" s="524">
        <f>+R182+R184+R186</f>
        <v>0</v>
      </c>
      <c r="X181" s="524">
        <f>+S182+S184+S186</f>
        <v>0</v>
      </c>
      <c r="Y181" s="524">
        <f>+T182+T184+T186</f>
        <v>0</v>
      </c>
      <c r="Z181" s="510" t="s">
        <v>610</v>
      </c>
      <c r="AA181" s="520" t="s">
        <v>610</v>
      </c>
      <c r="AC181" s="23" t="s">
        <v>731</v>
      </c>
    </row>
    <row r="182" spans="1:70" ht="36.6" customHeight="1" x14ac:dyDescent="0.3">
      <c r="A182" s="531"/>
      <c r="B182" s="2"/>
      <c r="C182" s="513"/>
      <c r="D182" s="333"/>
      <c r="E182" s="847"/>
      <c r="F182" s="835"/>
      <c r="G182" s="847"/>
      <c r="H182" s="847"/>
      <c r="I182" s="847"/>
      <c r="J182" s="898"/>
      <c r="K182" s="249">
        <v>0.3</v>
      </c>
      <c r="L182" s="250" t="s">
        <v>34</v>
      </c>
      <c r="M182" s="251">
        <v>0</v>
      </c>
      <c r="N182" s="251">
        <v>0</v>
      </c>
      <c r="O182" s="228">
        <v>0</v>
      </c>
      <c r="P182" s="228">
        <v>0</v>
      </c>
      <c r="Q182" s="156">
        <f t="shared" si="37"/>
        <v>0</v>
      </c>
      <c r="R182" s="156">
        <f t="shared" si="38"/>
        <v>0</v>
      </c>
      <c r="S182" s="156">
        <f t="shared" si="34"/>
        <v>0</v>
      </c>
      <c r="T182" s="156">
        <f t="shared" si="39"/>
        <v>0</v>
      </c>
      <c r="U182" s="160">
        <f t="shared" si="40"/>
        <v>0</v>
      </c>
      <c r="V182" s="525"/>
      <c r="W182" s="525"/>
      <c r="X182" s="525"/>
      <c r="Y182" s="525"/>
      <c r="Z182" s="511"/>
      <c r="AA182" s="521"/>
    </row>
    <row r="183" spans="1:70" ht="49.95" customHeight="1" x14ac:dyDescent="0.3">
      <c r="A183" s="531"/>
      <c r="B183" s="2"/>
      <c r="C183" s="513"/>
      <c r="D183" s="333"/>
      <c r="E183" s="847"/>
      <c r="F183" s="835"/>
      <c r="G183" s="847"/>
      <c r="H183" s="847"/>
      <c r="I183" s="847"/>
      <c r="J183" s="898" t="s">
        <v>732</v>
      </c>
      <c r="K183" s="252">
        <v>0.4</v>
      </c>
      <c r="L183" s="247" t="s">
        <v>30</v>
      </c>
      <c r="M183" s="248">
        <v>0.25</v>
      </c>
      <c r="N183" s="248">
        <v>0.5</v>
      </c>
      <c r="O183" s="226">
        <v>0.75</v>
      </c>
      <c r="P183" s="227">
        <v>1</v>
      </c>
      <c r="Q183" s="6">
        <f t="shared" si="37"/>
        <v>0.1</v>
      </c>
      <c r="R183" s="6">
        <f t="shared" si="38"/>
        <v>0.2</v>
      </c>
      <c r="S183" s="6">
        <f t="shared" si="34"/>
        <v>0.30000000000000004</v>
      </c>
      <c r="T183" s="6">
        <f t="shared" si="39"/>
        <v>0.4</v>
      </c>
      <c r="U183" s="144">
        <f t="shared" si="40"/>
        <v>0.4</v>
      </c>
      <c r="V183" s="525"/>
      <c r="W183" s="525"/>
      <c r="X183" s="525"/>
      <c r="Y183" s="525"/>
      <c r="Z183" s="511"/>
      <c r="AA183" s="521"/>
    </row>
    <row r="184" spans="1:70" ht="33" customHeight="1" x14ac:dyDescent="0.3">
      <c r="A184" s="531"/>
      <c r="B184" s="2"/>
      <c r="C184" s="513"/>
      <c r="D184" s="333"/>
      <c r="E184" s="847"/>
      <c r="F184" s="835"/>
      <c r="G184" s="847"/>
      <c r="H184" s="847"/>
      <c r="I184" s="847"/>
      <c r="J184" s="898"/>
      <c r="K184" s="249">
        <v>0.4</v>
      </c>
      <c r="L184" s="250" t="s">
        <v>34</v>
      </c>
      <c r="M184" s="251">
        <v>0</v>
      </c>
      <c r="N184" s="251">
        <v>0</v>
      </c>
      <c r="O184" s="228">
        <v>0</v>
      </c>
      <c r="P184" s="228">
        <v>0</v>
      </c>
      <c r="Q184" s="156">
        <f t="shared" si="37"/>
        <v>0</v>
      </c>
      <c r="R184" s="156">
        <f t="shared" si="38"/>
        <v>0</v>
      </c>
      <c r="S184" s="156">
        <f t="shared" si="34"/>
        <v>0</v>
      </c>
      <c r="T184" s="156">
        <f t="shared" si="39"/>
        <v>0</v>
      </c>
      <c r="U184" s="160">
        <f t="shared" si="40"/>
        <v>0</v>
      </c>
      <c r="V184" s="525"/>
      <c r="W184" s="525"/>
      <c r="X184" s="525"/>
      <c r="Y184" s="525"/>
      <c r="Z184" s="511"/>
      <c r="AA184" s="521"/>
    </row>
    <row r="185" spans="1:70" ht="49.95" customHeight="1" x14ac:dyDescent="0.3">
      <c r="A185" s="531"/>
      <c r="B185" s="2"/>
      <c r="C185" s="513"/>
      <c r="D185" s="333"/>
      <c r="E185" s="847"/>
      <c r="F185" s="835"/>
      <c r="G185" s="847"/>
      <c r="H185" s="847"/>
      <c r="I185" s="847"/>
      <c r="J185" s="898" t="s">
        <v>733</v>
      </c>
      <c r="K185" s="252">
        <v>0.3</v>
      </c>
      <c r="L185" s="247" t="s">
        <v>30</v>
      </c>
      <c r="M185" s="248">
        <v>0.25</v>
      </c>
      <c r="N185" s="248">
        <v>0.5</v>
      </c>
      <c r="O185" s="226">
        <v>0.75</v>
      </c>
      <c r="P185" s="227">
        <v>1</v>
      </c>
      <c r="Q185" s="6">
        <f t="shared" si="37"/>
        <v>7.4999999999999997E-2</v>
      </c>
      <c r="R185" s="6">
        <f t="shared" si="38"/>
        <v>0.15</v>
      </c>
      <c r="S185" s="6">
        <f t="shared" si="34"/>
        <v>0.22499999999999998</v>
      </c>
      <c r="T185" s="6">
        <f t="shared" si="39"/>
        <v>0.3</v>
      </c>
      <c r="U185" s="144">
        <f t="shared" si="40"/>
        <v>0.3</v>
      </c>
      <c r="V185" s="525"/>
      <c r="W185" s="525"/>
      <c r="X185" s="525"/>
      <c r="Y185" s="525"/>
      <c r="Z185" s="511"/>
      <c r="AA185" s="521"/>
    </row>
    <row r="186" spans="1:70" s="66" customFormat="1" ht="53.4" customHeight="1" x14ac:dyDescent="0.3">
      <c r="A186" s="531"/>
      <c r="B186" s="2"/>
      <c r="C186" s="513"/>
      <c r="D186" s="333"/>
      <c r="E186" s="847"/>
      <c r="F186" s="838"/>
      <c r="G186" s="847"/>
      <c r="H186" s="847"/>
      <c r="I186" s="847"/>
      <c r="J186" s="898"/>
      <c r="K186" s="249">
        <v>0.3</v>
      </c>
      <c r="L186" s="250" t="s">
        <v>34</v>
      </c>
      <c r="M186" s="251">
        <v>0</v>
      </c>
      <c r="N186" s="251">
        <v>0</v>
      </c>
      <c r="O186" s="228">
        <v>0</v>
      </c>
      <c r="P186" s="228">
        <v>0</v>
      </c>
      <c r="Q186" s="210">
        <f t="shared" si="37"/>
        <v>0</v>
      </c>
      <c r="R186" s="210">
        <f t="shared" si="38"/>
        <v>0</v>
      </c>
      <c r="S186" s="210">
        <f t="shared" si="34"/>
        <v>0</v>
      </c>
      <c r="T186" s="210">
        <f t="shared" si="39"/>
        <v>0</v>
      </c>
      <c r="U186" s="209">
        <f t="shared" si="40"/>
        <v>0</v>
      </c>
      <c r="V186" s="525"/>
      <c r="W186" s="525"/>
      <c r="X186" s="525"/>
      <c r="Y186" s="525"/>
      <c r="Z186" s="512"/>
      <c r="AA186" s="523"/>
      <c r="AC186" s="22"/>
      <c r="AD186" s="22"/>
      <c r="AE186" s="22"/>
      <c r="AF186" s="22"/>
      <c r="AG186" s="22"/>
      <c r="AH186" s="22"/>
      <c r="AI186" s="22"/>
      <c r="AJ186" s="22"/>
      <c r="AK186" s="22"/>
      <c r="AL186" s="22"/>
      <c r="AM186" s="22"/>
      <c r="AN186" s="22"/>
      <c r="AO186" s="22"/>
      <c r="AP186" s="22"/>
      <c r="AQ186" s="22"/>
      <c r="AR186" s="22"/>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row>
    <row r="187" spans="1:70" s="66" customFormat="1" x14ac:dyDescent="0.3">
      <c r="A187" s="236"/>
      <c r="B187" s="2"/>
      <c r="C187" s="2"/>
      <c r="D187" s="2"/>
      <c r="E187" s="237"/>
      <c r="F187" s="237"/>
      <c r="G187" s="3"/>
      <c r="H187" s="3"/>
      <c r="I187" s="239"/>
      <c r="J187" s="5"/>
      <c r="K187" s="3"/>
      <c r="L187" s="3"/>
      <c r="M187" s="2"/>
      <c r="N187" s="2"/>
      <c r="O187" s="2"/>
      <c r="P187" s="2"/>
      <c r="Q187" s="828"/>
      <c r="R187" s="828"/>
      <c r="S187" s="828"/>
      <c r="T187" s="828"/>
      <c r="U187" s="829"/>
      <c r="V187" s="8"/>
      <c r="W187" s="8"/>
      <c r="X187" s="8"/>
      <c r="Y187" s="8"/>
      <c r="AA187" s="238"/>
      <c r="AC187" s="22"/>
      <c r="AD187" s="22"/>
      <c r="AE187" s="22"/>
      <c r="AF187" s="22"/>
      <c r="AG187" s="22"/>
      <c r="AH187" s="22"/>
      <c r="AI187" s="22"/>
      <c r="AJ187" s="22"/>
      <c r="AK187" s="22"/>
      <c r="AL187" s="22"/>
      <c r="AM187" s="22"/>
      <c r="AN187" s="22"/>
      <c r="AO187" s="22"/>
      <c r="AP187" s="22"/>
      <c r="AQ187" s="22"/>
      <c r="AR187" s="22"/>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row>
    <row r="188" spans="1:70" s="66" customFormat="1" x14ac:dyDescent="0.3">
      <c r="A188" s="236"/>
      <c r="B188" s="2"/>
      <c r="C188" s="2"/>
      <c r="D188" s="2"/>
      <c r="E188" s="237"/>
      <c r="F188" s="237"/>
      <c r="G188" s="3"/>
      <c r="H188" s="3"/>
      <c r="I188" s="239"/>
      <c r="J188" s="5"/>
      <c r="K188" s="3"/>
      <c r="L188" s="3"/>
      <c r="M188" s="2"/>
      <c r="N188" s="2"/>
      <c r="O188" s="2"/>
      <c r="P188" s="2"/>
      <c r="Q188" s="8"/>
      <c r="R188" s="8"/>
      <c r="S188" s="8"/>
      <c r="T188" s="8"/>
      <c r="U188" s="8"/>
      <c r="V188" s="8"/>
      <c r="W188" s="8"/>
      <c r="X188" s="8"/>
      <c r="Y188" s="8"/>
      <c r="AA188" s="238"/>
      <c r="AC188" s="22"/>
      <c r="AD188" s="22"/>
      <c r="AE188" s="22"/>
      <c r="AF188" s="22"/>
      <c r="AG188" s="22"/>
      <c r="AH188" s="22"/>
      <c r="AI188" s="22"/>
      <c r="AJ188" s="22"/>
      <c r="AK188" s="22"/>
      <c r="AL188" s="22"/>
      <c r="AM188" s="22"/>
      <c r="AN188" s="22"/>
      <c r="AO188" s="22"/>
      <c r="AP188" s="22"/>
      <c r="AQ188" s="22"/>
      <c r="AR188" s="22"/>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row>
    <row r="189" spans="1:70" s="66" customFormat="1" x14ac:dyDescent="0.3">
      <c r="A189" s="236"/>
      <c r="B189" s="2"/>
      <c r="C189" s="2"/>
      <c r="D189" s="2"/>
      <c r="E189" s="237"/>
      <c r="F189" s="237"/>
      <c r="G189" s="3"/>
      <c r="H189" s="3"/>
      <c r="I189" s="239"/>
      <c r="J189" s="5"/>
      <c r="K189" s="3"/>
      <c r="L189" s="3"/>
      <c r="M189" s="2"/>
      <c r="N189" s="2"/>
      <c r="O189" s="2"/>
      <c r="P189" s="2"/>
      <c r="Q189" s="8"/>
      <c r="R189" s="8"/>
      <c r="S189" s="8"/>
      <c r="T189" s="8"/>
      <c r="U189" s="8"/>
      <c r="V189" s="8"/>
      <c r="W189" s="8"/>
      <c r="X189" s="8"/>
      <c r="Y189" s="8"/>
      <c r="AA189" s="238"/>
      <c r="AC189" s="22"/>
      <c r="AD189" s="22"/>
      <c r="AE189" s="22"/>
      <c r="AF189" s="22"/>
      <c r="AG189" s="22"/>
      <c r="AH189" s="22"/>
      <c r="AI189" s="22"/>
      <c r="AJ189" s="22"/>
      <c r="AK189" s="22"/>
      <c r="AL189" s="22"/>
      <c r="AM189" s="22"/>
      <c r="AN189" s="22"/>
      <c r="AO189" s="22"/>
      <c r="AP189" s="22"/>
      <c r="AQ189" s="22"/>
      <c r="AR189" s="22"/>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row>
    <row r="190" spans="1:70" s="66" customFormat="1" x14ac:dyDescent="0.3">
      <c r="A190" s="236"/>
      <c r="B190" s="2"/>
      <c r="C190" s="2"/>
      <c r="D190" s="2"/>
      <c r="E190" s="237"/>
      <c r="F190" s="237"/>
      <c r="G190" s="3"/>
      <c r="H190" s="3"/>
      <c r="I190" s="239"/>
      <c r="J190" s="5"/>
      <c r="K190" s="3"/>
      <c r="L190" s="3"/>
      <c r="M190" s="2"/>
      <c r="N190" s="2"/>
      <c r="O190" s="2"/>
      <c r="P190" s="2"/>
      <c r="Q190" s="8"/>
      <c r="R190" s="8"/>
      <c r="S190" s="8"/>
      <c r="T190" s="8"/>
      <c r="U190" s="8"/>
      <c r="V190" s="8"/>
      <c r="W190" s="8"/>
      <c r="X190" s="8"/>
      <c r="Y190" s="8"/>
      <c r="AA190" s="238"/>
      <c r="AC190" s="22"/>
      <c r="AD190" s="22"/>
      <c r="AE190" s="22"/>
      <c r="AF190" s="22"/>
      <c r="AG190" s="22"/>
      <c r="AH190" s="22"/>
      <c r="AI190" s="22"/>
      <c r="AJ190" s="22"/>
      <c r="AK190" s="22"/>
      <c r="AL190" s="22"/>
      <c r="AM190" s="22"/>
      <c r="AN190" s="22"/>
      <c r="AO190" s="22"/>
      <c r="AP190" s="22"/>
      <c r="AQ190" s="22"/>
      <c r="AR190" s="22"/>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row>
    <row r="191" spans="1:70" s="66" customFormat="1" x14ac:dyDescent="0.3">
      <c r="A191" s="236"/>
      <c r="B191" s="2"/>
      <c r="C191" s="2"/>
      <c r="D191" s="2"/>
      <c r="E191" s="237"/>
      <c r="F191" s="237"/>
      <c r="G191" s="3"/>
      <c r="H191" s="3"/>
      <c r="I191" s="239"/>
      <c r="J191" s="240"/>
      <c r="K191" s="239"/>
      <c r="L191" s="239"/>
      <c r="M191" s="239"/>
      <c r="N191" s="2"/>
      <c r="O191" s="2"/>
      <c r="P191" s="2"/>
      <c r="Q191" s="8"/>
      <c r="R191" s="8"/>
      <c r="S191" s="8"/>
      <c r="T191" s="8"/>
      <c r="U191" s="8"/>
      <c r="V191" s="8"/>
      <c r="W191" s="8"/>
      <c r="X191" s="8"/>
      <c r="Y191" s="8"/>
      <c r="AA191" s="238"/>
      <c r="AC191" s="22"/>
      <c r="AD191" s="22"/>
      <c r="AE191" s="22"/>
      <c r="AF191" s="22"/>
      <c r="AG191" s="22"/>
      <c r="AH191" s="22"/>
      <c r="AI191" s="22"/>
      <c r="AJ191" s="22"/>
      <c r="AK191" s="22"/>
      <c r="AL191" s="22"/>
      <c r="AM191" s="22"/>
      <c r="AN191" s="22"/>
      <c r="AO191" s="22"/>
      <c r="AP191" s="22"/>
      <c r="AQ191" s="22"/>
      <c r="AR191" s="22"/>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row>
    <row r="192" spans="1:70" s="66" customFormat="1" x14ac:dyDescent="0.3">
      <c r="A192" s="236"/>
      <c r="B192" s="2"/>
      <c r="C192" s="2"/>
      <c r="D192" s="2"/>
      <c r="E192" s="237"/>
      <c r="F192" s="237"/>
      <c r="G192" s="3"/>
      <c r="H192" s="3"/>
      <c r="I192" s="239"/>
      <c r="J192" s="240"/>
      <c r="K192" s="239"/>
      <c r="L192" s="239"/>
      <c r="M192" s="239"/>
      <c r="N192" s="2"/>
      <c r="O192" s="2"/>
      <c r="P192" s="2"/>
      <c r="Q192" s="8"/>
      <c r="R192" s="8"/>
      <c r="S192" s="8"/>
      <c r="T192" s="8"/>
      <c r="U192" s="8"/>
      <c r="V192" s="8"/>
      <c r="W192" s="8"/>
      <c r="X192" s="8"/>
      <c r="Y192" s="8"/>
      <c r="AA192" s="238"/>
      <c r="AC192" s="22"/>
      <c r="AD192" s="22"/>
      <c r="AE192" s="22"/>
      <c r="AF192" s="22"/>
      <c r="AG192" s="22"/>
      <c r="AH192" s="22"/>
      <c r="AI192" s="22"/>
      <c r="AJ192" s="22"/>
      <c r="AK192" s="22"/>
      <c r="AL192" s="22"/>
      <c r="AM192" s="22"/>
      <c r="AN192" s="22"/>
      <c r="AO192" s="22"/>
      <c r="AP192" s="22"/>
      <c r="AQ192" s="22"/>
      <c r="AR192" s="22"/>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row>
    <row r="193" spans="1:70" s="66" customFormat="1" x14ac:dyDescent="0.3">
      <c r="A193" s="236"/>
      <c r="B193" s="2"/>
      <c r="C193" s="2"/>
      <c r="D193" s="2"/>
      <c r="E193" s="237"/>
      <c r="F193" s="237"/>
      <c r="G193" s="3"/>
      <c r="H193" s="3"/>
      <c r="I193" s="239"/>
      <c r="J193" s="240"/>
      <c r="K193" s="239"/>
      <c r="L193" s="239"/>
      <c r="M193" s="239"/>
      <c r="N193" s="2"/>
      <c r="O193" s="2"/>
      <c r="P193" s="2"/>
      <c r="Q193" s="8"/>
      <c r="R193" s="8"/>
      <c r="S193" s="8"/>
      <c r="T193" s="8"/>
      <c r="U193" s="8"/>
      <c r="V193" s="8"/>
      <c r="W193" s="8"/>
      <c r="X193" s="8"/>
      <c r="Y193" s="8"/>
      <c r="AA193" s="238"/>
      <c r="AC193" s="22"/>
      <c r="AD193" s="22"/>
      <c r="AE193" s="22"/>
      <c r="AF193" s="22"/>
      <c r="AG193" s="22"/>
      <c r="AH193" s="22"/>
      <c r="AI193" s="22"/>
      <c r="AJ193" s="22"/>
      <c r="AK193" s="22"/>
      <c r="AL193" s="22"/>
      <c r="AM193" s="22"/>
      <c r="AN193" s="22"/>
      <c r="AO193" s="22"/>
      <c r="AP193" s="22"/>
      <c r="AQ193" s="22"/>
      <c r="AR193" s="22"/>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row>
    <row r="194" spans="1:70" s="66" customFormat="1" ht="11.25" customHeight="1" x14ac:dyDescent="0.3">
      <c r="A194" s="236"/>
      <c r="B194" s="2"/>
      <c r="C194" s="2"/>
      <c r="D194" s="2"/>
      <c r="E194" s="237"/>
      <c r="F194" s="237"/>
      <c r="G194" s="3"/>
      <c r="H194" s="3"/>
      <c r="I194" s="239"/>
      <c r="J194" s="240"/>
      <c r="K194" s="239"/>
      <c r="L194" s="239"/>
      <c r="M194" s="239"/>
      <c r="N194" s="2"/>
      <c r="O194" s="2"/>
      <c r="P194" s="2"/>
      <c r="Q194" s="8"/>
      <c r="R194" s="8"/>
      <c r="S194" s="8"/>
      <c r="T194" s="8"/>
      <c r="U194" s="8"/>
      <c r="V194" s="8"/>
      <c r="W194" s="8"/>
      <c r="X194" s="8"/>
      <c r="Y194" s="8"/>
      <c r="AA194" s="238"/>
      <c r="AC194" s="22"/>
      <c r="AD194" s="22"/>
      <c r="AE194" s="22"/>
      <c r="AF194" s="22"/>
      <c r="AG194" s="22"/>
      <c r="AH194" s="22"/>
      <c r="AI194" s="22"/>
      <c r="AJ194" s="22"/>
      <c r="AK194" s="22"/>
      <c r="AL194" s="22"/>
      <c r="AM194" s="22"/>
      <c r="AN194" s="22"/>
      <c r="AO194" s="22"/>
      <c r="AP194" s="22"/>
      <c r="AQ194" s="22"/>
      <c r="AR194" s="22"/>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row>
    <row r="195" spans="1:70" s="66" customFormat="1" ht="11.25" customHeight="1" x14ac:dyDescent="0.3">
      <c r="A195" s="236"/>
      <c r="B195" s="2"/>
      <c r="C195" s="2"/>
      <c r="D195" s="2"/>
      <c r="E195" s="237"/>
      <c r="F195" s="237"/>
      <c r="G195" s="3"/>
      <c r="H195" s="3"/>
      <c r="I195" s="239"/>
      <c r="J195" s="240"/>
      <c r="K195" s="239"/>
      <c r="L195" s="239"/>
      <c r="M195" s="239"/>
      <c r="N195" s="2"/>
      <c r="O195" s="2"/>
      <c r="P195" s="2"/>
      <c r="Q195" s="8"/>
      <c r="R195" s="8"/>
      <c r="S195" s="8"/>
      <c r="T195" s="8"/>
      <c r="U195" s="8"/>
      <c r="V195" s="8"/>
      <c r="W195" s="8"/>
      <c r="X195" s="8"/>
      <c r="Y195" s="8"/>
      <c r="AA195" s="238"/>
      <c r="AC195" s="22"/>
      <c r="AD195" s="22"/>
      <c r="AE195" s="22"/>
      <c r="AF195" s="22"/>
      <c r="AG195" s="22"/>
      <c r="AH195" s="22"/>
      <c r="AI195" s="22"/>
      <c r="AJ195" s="22"/>
      <c r="AK195" s="22"/>
      <c r="AL195" s="22"/>
      <c r="AM195" s="22"/>
      <c r="AN195" s="22"/>
      <c r="AO195" s="22"/>
      <c r="AP195" s="22"/>
      <c r="AQ195" s="22"/>
      <c r="AR195" s="22"/>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row>
    <row r="196" spans="1:70" s="66" customFormat="1" x14ac:dyDescent="0.3">
      <c r="A196" s="236"/>
      <c r="B196" s="2"/>
      <c r="C196" s="2"/>
      <c r="D196" s="2"/>
      <c r="E196" s="237"/>
      <c r="F196" s="237"/>
      <c r="G196" s="3"/>
      <c r="H196" s="3"/>
      <c r="I196" s="239"/>
      <c r="J196" s="240"/>
      <c r="K196" s="239"/>
      <c r="L196" s="239"/>
      <c r="M196" s="239"/>
      <c r="N196" s="2"/>
      <c r="O196" s="2"/>
      <c r="P196" s="2"/>
      <c r="Q196" s="8"/>
      <c r="R196" s="8"/>
      <c r="S196" s="8"/>
      <c r="T196" s="8"/>
      <c r="U196" s="8"/>
      <c r="V196" s="8"/>
      <c r="W196" s="8"/>
      <c r="X196" s="8"/>
      <c r="Y196" s="8"/>
      <c r="AA196" s="238"/>
      <c r="AC196" s="22"/>
      <c r="AD196" s="22"/>
      <c r="AE196" s="22"/>
      <c r="AF196" s="22"/>
      <c r="AG196" s="22"/>
      <c r="AH196" s="22"/>
      <c r="AI196" s="22"/>
      <c r="AJ196" s="22"/>
      <c r="AK196" s="22"/>
      <c r="AL196" s="22"/>
      <c r="AM196" s="22"/>
      <c r="AN196" s="22"/>
      <c r="AO196" s="22"/>
      <c r="AP196" s="22"/>
      <c r="AQ196" s="22"/>
      <c r="AR196" s="22"/>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row>
    <row r="197" spans="1:70" s="66" customFormat="1" x14ac:dyDescent="0.3">
      <c r="A197" s="236"/>
      <c r="B197" s="2"/>
      <c r="C197" s="2"/>
      <c r="D197" s="2"/>
      <c r="E197" s="237"/>
      <c r="F197" s="237"/>
      <c r="G197" s="3"/>
      <c r="H197" s="241"/>
      <c r="I197" s="239"/>
      <c r="J197" s="240"/>
      <c r="K197" s="239"/>
      <c r="L197" s="239"/>
      <c r="M197" s="239"/>
      <c r="N197" s="2"/>
      <c r="O197" s="2"/>
      <c r="P197" s="2"/>
      <c r="Q197" s="8"/>
      <c r="R197" s="8"/>
      <c r="S197" s="8"/>
      <c r="T197" s="8"/>
      <c r="U197" s="8"/>
      <c r="V197" s="8"/>
      <c r="W197" s="8"/>
      <c r="X197" s="8"/>
      <c r="Y197" s="8"/>
      <c r="AA197" s="238"/>
      <c r="AC197" s="22"/>
      <c r="AD197" s="22"/>
      <c r="AE197" s="22"/>
      <c r="AF197" s="22"/>
      <c r="AG197" s="22"/>
      <c r="AH197" s="22"/>
      <c r="AI197" s="22"/>
      <c r="AJ197" s="22"/>
      <c r="AK197" s="22"/>
      <c r="AL197" s="22"/>
      <c r="AM197" s="22"/>
      <c r="AN197" s="22"/>
      <c r="AO197" s="22"/>
      <c r="AP197" s="22"/>
      <c r="AQ197" s="22"/>
      <c r="AR197" s="22"/>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row>
    <row r="198" spans="1:70" s="66" customFormat="1" ht="11.25" customHeight="1" x14ac:dyDescent="0.3">
      <c r="A198" s="236"/>
      <c r="B198" s="2"/>
      <c r="C198" s="2"/>
      <c r="D198" s="2"/>
      <c r="E198" s="237"/>
      <c r="F198" s="237"/>
      <c r="G198" s="3"/>
      <c r="H198" s="3"/>
      <c r="I198" s="239"/>
      <c r="J198" s="240"/>
      <c r="K198" s="239"/>
      <c r="L198" s="239"/>
      <c r="M198" s="239"/>
      <c r="N198" s="2"/>
      <c r="O198" s="2"/>
      <c r="P198" s="2"/>
      <c r="Q198" s="8"/>
      <c r="R198" s="8"/>
      <c r="S198" s="8"/>
      <c r="T198" s="8"/>
      <c r="U198" s="8"/>
      <c r="V198" s="8"/>
      <c r="W198" s="8"/>
      <c r="X198" s="8"/>
      <c r="Y198" s="8"/>
      <c r="AA198" s="238"/>
      <c r="AC198" s="22"/>
      <c r="AD198" s="22"/>
      <c r="AE198" s="22"/>
      <c r="AF198" s="22"/>
      <c r="AG198" s="22"/>
      <c r="AH198" s="22"/>
      <c r="AI198" s="22"/>
      <c r="AJ198" s="22"/>
      <c r="AK198" s="22"/>
      <c r="AL198" s="22"/>
      <c r="AM198" s="22"/>
      <c r="AN198" s="22"/>
      <c r="AO198" s="22"/>
      <c r="AP198" s="22"/>
      <c r="AQ198" s="22"/>
      <c r="AR198" s="22"/>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row>
    <row r="199" spans="1:70" s="66" customFormat="1" ht="11.25" customHeight="1" x14ac:dyDescent="0.3">
      <c r="A199" s="236"/>
      <c r="B199" s="2"/>
      <c r="C199" s="2"/>
      <c r="D199" s="2"/>
      <c r="E199" s="237"/>
      <c r="F199" s="237"/>
      <c r="G199" s="3"/>
      <c r="H199" s="3"/>
      <c r="I199" s="239"/>
      <c r="J199" s="240"/>
      <c r="K199" s="239"/>
      <c r="L199" s="239"/>
      <c r="M199" s="239"/>
      <c r="N199" s="2"/>
      <c r="O199" s="2"/>
      <c r="P199" s="2"/>
      <c r="Q199" s="8"/>
      <c r="R199" s="8"/>
      <c r="S199" s="8"/>
      <c r="T199" s="8"/>
      <c r="U199" s="8"/>
      <c r="V199" s="8"/>
      <c r="W199" s="8"/>
      <c r="X199" s="8"/>
      <c r="Y199" s="8"/>
      <c r="AA199" s="238"/>
      <c r="AC199" s="22"/>
      <c r="AD199" s="22"/>
      <c r="AE199" s="22"/>
      <c r="AF199" s="22"/>
      <c r="AG199" s="22"/>
      <c r="AH199" s="22"/>
      <c r="AI199" s="22"/>
      <c r="AJ199" s="22"/>
      <c r="AK199" s="22"/>
      <c r="AL199" s="22"/>
      <c r="AM199" s="22"/>
      <c r="AN199" s="22"/>
      <c r="AO199" s="22"/>
      <c r="AP199" s="22"/>
      <c r="AQ199" s="22"/>
      <c r="AR199" s="22"/>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row>
    <row r="200" spans="1:70" s="66" customFormat="1" ht="11.25" customHeight="1" x14ac:dyDescent="0.3">
      <c r="A200" s="242"/>
      <c r="B200" s="8"/>
      <c r="C200" s="8"/>
      <c r="D200" s="8"/>
      <c r="E200" s="243"/>
      <c r="F200" s="243"/>
      <c r="G200" s="9"/>
      <c r="H200" s="9"/>
      <c r="I200" s="244"/>
      <c r="J200" s="240"/>
      <c r="K200" s="239"/>
      <c r="L200" s="239"/>
      <c r="M200" s="239"/>
      <c r="N200" s="8"/>
      <c r="O200" s="8"/>
      <c r="P200" s="8"/>
      <c r="Q200" s="8"/>
      <c r="R200" s="8"/>
      <c r="S200" s="8"/>
      <c r="T200" s="8"/>
      <c r="U200" s="8"/>
      <c r="V200" s="8"/>
      <c r="W200" s="8"/>
      <c r="X200" s="8"/>
      <c r="Y200" s="8"/>
      <c r="AA200" s="238"/>
      <c r="AC200" s="22"/>
      <c r="AD200" s="22"/>
      <c r="AE200" s="22"/>
      <c r="AF200" s="22"/>
      <c r="AG200" s="22"/>
      <c r="AH200" s="22"/>
      <c r="AI200" s="22"/>
      <c r="AJ200" s="22"/>
      <c r="AK200" s="22"/>
      <c r="AL200" s="22"/>
      <c r="AM200" s="22"/>
      <c r="AN200" s="22"/>
      <c r="AO200" s="22"/>
      <c r="AP200" s="22"/>
      <c r="AQ200" s="22"/>
      <c r="AR200" s="22"/>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row>
    <row r="201" spans="1:70" s="66" customFormat="1" ht="11.25" customHeight="1" x14ac:dyDescent="0.3">
      <c r="A201" s="242"/>
      <c r="B201" s="8"/>
      <c r="C201" s="8"/>
      <c r="D201" s="8"/>
      <c r="E201" s="243"/>
      <c r="F201" s="243"/>
      <c r="G201" s="9"/>
      <c r="H201" s="9"/>
      <c r="I201" s="244"/>
      <c r="J201" s="240"/>
      <c r="K201" s="239"/>
      <c r="L201" s="239"/>
      <c r="M201" s="239"/>
      <c r="N201" s="8"/>
      <c r="O201" s="8"/>
      <c r="P201" s="8"/>
      <c r="Q201" s="8"/>
      <c r="R201" s="8"/>
      <c r="S201" s="8"/>
      <c r="T201" s="8"/>
      <c r="U201" s="8"/>
      <c r="V201" s="8"/>
      <c r="W201" s="8"/>
      <c r="X201" s="8"/>
      <c r="Y201" s="8"/>
      <c r="AA201" s="238"/>
      <c r="AC201" s="22"/>
      <c r="AD201" s="22"/>
      <c r="AE201" s="22"/>
      <c r="AF201" s="22"/>
      <c r="AG201" s="22"/>
      <c r="AH201" s="22"/>
      <c r="AI201" s="22"/>
      <c r="AJ201" s="22"/>
      <c r="AK201" s="22"/>
      <c r="AL201" s="22"/>
      <c r="AM201" s="22"/>
      <c r="AN201" s="22"/>
      <c r="AO201" s="22"/>
      <c r="AP201" s="22"/>
      <c r="AQ201" s="22"/>
      <c r="AR201" s="22"/>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row>
    <row r="202" spans="1:70" s="8" customFormat="1" x14ac:dyDescent="0.3">
      <c r="A202" s="242"/>
      <c r="E202" s="243"/>
      <c r="F202" s="243"/>
      <c r="G202" s="9"/>
      <c r="H202" s="9"/>
      <c r="I202" s="244"/>
      <c r="J202" s="240"/>
      <c r="K202" s="239"/>
      <c r="L202" s="239"/>
      <c r="M202" s="239"/>
      <c r="Z202" s="66"/>
      <c r="AA202" s="238"/>
      <c r="AB202" s="66"/>
      <c r="AC202" s="22"/>
      <c r="AD202" s="22"/>
      <c r="AE202" s="22"/>
      <c r="AF202" s="22"/>
      <c r="AG202" s="22"/>
      <c r="AH202" s="22"/>
      <c r="AI202" s="22"/>
      <c r="AJ202" s="22"/>
      <c r="AK202" s="22"/>
      <c r="AL202" s="22"/>
      <c r="AM202" s="22"/>
      <c r="AN202" s="22"/>
      <c r="AO202" s="22"/>
      <c r="AP202" s="22"/>
      <c r="AQ202" s="22"/>
      <c r="AR202" s="22"/>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row>
    <row r="203" spans="1:70" s="8" customFormat="1" x14ac:dyDescent="0.3">
      <c r="A203" s="242"/>
      <c r="E203" s="243"/>
      <c r="F203" s="243"/>
      <c r="G203" s="9"/>
      <c r="H203" s="9"/>
      <c r="I203" s="244"/>
      <c r="J203" s="240"/>
      <c r="K203" s="239"/>
      <c r="L203" s="239"/>
      <c r="M203" s="239"/>
      <c r="Z203" s="66"/>
      <c r="AA203" s="238"/>
      <c r="AB203" s="66"/>
      <c r="AC203" s="22"/>
      <c r="AD203" s="22"/>
      <c r="AE203" s="22"/>
      <c r="AF203" s="22"/>
      <c r="AG203" s="22"/>
      <c r="AH203" s="22"/>
      <c r="AI203" s="22"/>
      <c r="AJ203" s="22"/>
      <c r="AK203" s="22"/>
      <c r="AL203" s="22"/>
      <c r="AM203" s="22"/>
      <c r="AN203" s="22"/>
      <c r="AO203" s="22"/>
      <c r="AP203" s="22"/>
      <c r="AQ203" s="22"/>
      <c r="AR203" s="22"/>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row>
  </sheetData>
  <autoFilter ref="Z2:AB182" xr:uid="{D1F554EB-057C-40D9-9120-826BA19AB670}"/>
  <mergeCells count="466">
    <mergeCell ref="H157:H158"/>
    <mergeCell ref="F157:F158"/>
    <mergeCell ref="J101:J102"/>
    <mergeCell ref="I157:I158"/>
    <mergeCell ref="I160:I162"/>
    <mergeCell ref="E105:E112"/>
    <mergeCell ref="E113:E118"/>
    <mergeCell ref="E123:E126"/>
    <mergeCell ref="E141:E146"/>
    <mergeCell ref="G157:G158"/>
    <mergeCell ref="E45:E50"/>
    <mergeCell ref="E51:E54"/>
    <mergeCell ref="E55:E58"/>
    <mergeCell ref="E67:E74"/>
    <mergeCell ref="E75:E80"/>
    <mergeCell ref="E95:E104"/>
    <mergeCell ref="X181:X186"/>
    <mergeCell ref="Y181:Y186"/>
    <mergeCell ref="Z181:Z186"/>
    <mergeCell ref="AA181:AA186"/>
    <mergeCell ref="J183:J184"/>
    <mergeCell ref="J185:J186"/>
    <mergeCell ref="G181:G186"/>
    <mergeCell ref="H181:H186"/>
    <mergeCell ref="I181:I186"/>
    <mergeCell ref="J181:J182"/>
    <mergeCell ref="V181:V186"/>
    <mergeCell ref="W181:W186"/>
    <mergeCell ref="A181:A186"/>
    <mergeCell ref="C181:C186"/>
    <mergeCell ref="D181:D186"/>
    <mergeCell ref="E181:E186"/>
    <mergeCell ref="F181:F186"/>
    <mergeCell ref="X175:X180"/>
    <mergeCell ref="Y175:Y180"/>
    <mergeCell ref="Z175:Z180"/>
    <mergeCell ref="AA175:AA180"/>
    <mergeCell ref="J177:J178"/>
    <mergeCell ref="J179:J180"/>
    <mergeCell ref="G175:G180"/>
    <mergeCell ref="H175:H180"/>
    <mergeCell ref="I175:I180"/>
    <mergeCell ref="J175:J176"/>
    <mergeCell ref="V175:V180"/>
    <mergeCell ref="W175:W180"/>
    <mergeCell ref="A175:A180"/>
    <mergeCell ref="C175:C180"/>
    <mergeCell ref="D175:D180"/>
    <mergeCell ref="E175:E180"/>
    <mergeCell ref="F175:F180"/>
    <mergeCell ref="J171:J172"/>
    <mergeCell ref="V171:V174"/>
    <mergeCell ref="W171:W174"/>
    <mergeCell ref="X171:X174"/>
    <mergeCell ref="Y171:Y174"/>
    <mergeCell ref="AC171:AC174"/>
    <mergeCell ref="J173:J174"/>
    <mergeCell ref="E171:E174"/>
    <mergeCell ref="F171:F174"/>
    <mergeCell ref="G171:G172"/>
    <mergeCell ref="H171:H174"/>
    <mergeCell ref="I171:I174"/>
    <mergeCell ref="G173:G174"/>
    <mergeCell ref="J169:J170"/>
    <mergeCell ref="V169:V170"/>
    <mergeCell ref="W169:W170"/>
    <mergeCell ref="X169:X170"/>
    <mergeCell ref="Y169:Y170"/>
    <mergeCell ref="AC169:AC170"/>
    <mergeCell ref="E169:E170"/>
    <mergeCell ref="F169:F170"/>
    <mergeCell ref="G169:G170"/>
    <mergeCell ref="H169:H170"/>
    <mergeCell ref="I169:I170"/>
    <mergeCell ref="W163:W168"/>
    <mergeCell ref="X163:X168"/>
    <mergeCell ref="Y163:Y168"/>
    <mergeCell ref="Z163:Z174"/>
    <mergeCell ref="AA163:AA174"/>
    <mergeCell ref="AC163:AC168"/>
    <mergeCell ref="F163:F168"/>
    <mergeCell ref="G163:G164"/>
    <mergeCell ref="H163:H168"/>
    <mergeCell ref="I163:I168"/>
    <mergeCell ref="J163:J164"/>
    <mergeCell ref="V163:V168"/>
    <mergeCell ref="G165:G166"/>
    <mergeCell ref="J165:J166"/>
    <mergeCell ref="G167:G168"/>
    <mergeCell ref="J167:J168"/>
    <mergeCell ref="V159:V162"/>
    <mergeCell ref="W159:W162"/>
    <mergeCell ref="X159:X162"/>
    <mergeCell ref="Y159:Y162"/>
    <mergeCell ref="J161:J162"/>
    <mergeCell ref="A163:A174"/>
    <mergeCell ref="C163:C174"/>
    <mergeCell ref="D163:D174"/>
    <mergeCell ref="E163:E168"/>
    <mergeCell ref="J157:J158"/>
    <mergeCell ref="AC157:AC158"/>
    <mergeCell ref="E159:E162"/>
    <mergeCell ref="F159:F162"/>
    <mergeCell ref="G159:G162"/>
    <mergeCell ref="H159:H162"/>
    <mergeCell ref="J159:J160"/>
    <mergeCell ref="X151:X156"/>
    <mergeCell ref="Y151:Y156"/>
    <mergeCell ref="Z151:Z156"/>
    <mergeCell ref="AA151:AA156"/>
    <mergeCell ref="AC151:AC156"/>
    <mergeCell ref="J153:J154"/>
    <mergeCell ref="J155:J156"/>
    <mergeCell ref="G151:G156"/>
    <mergeCell ref="H151:H156"/>
    <mergeCell ref="I151:I156"/>
    <mergeCell ref="J151:J152"/>
    <mergeCell ref="V151:V156"/>
    <mergeCell ref="W151:W156"/>
    <mergeCell ref="A151:A162"/>
    <mergeCell ref="C151:C162"/>
    <mergeCell ref="D151:D162"/>
    <mergeCell ref="E151:E156"/>
    <mergeCell ref="F151:F156"/>
    <mergeCell ref="E157:E158"/>
    <mergeCell ref="W147:W150"/>
    <mergeCell ref="X147:X150"/>
    <mergeCell ref="Y147:Y150"/>
    <mergeCell ref="Z147:Z150"/>
    <mergeCell ref="AA147:AA150"/>
    <mergeCell ref="J149:J150"/>
    <mergeCell ref="F147:F150"/>
    <mergeCell ref="G147:G150"/>
    <mergeCell ref="H147:H150"/>
    <mergeCell ref="I147:I150"/>
    <mergeCell ref="J147:J148"/>
    <mergeCell ref="V147:V150"/>
    <mergeCell ref="Y141:Y146"/>
    <mergeCell ref="Z141:Z146"/>
    <mergeCell ref="AA141:AA146"/>
    <mergeCell ref="J143:J144"/>
    <mergeCell ref="J145:J146"/>
    <mergeCell ref="A147:A150"/>
    <mergeCell ref="C147:C150"/>
    <mergeCell ref="D147:D150"/>
    <mergeCell ref="E147:E150"/>
    <mergeCell ref="H141:H146"/>
    <mergeCell ref="I141:I146"/>
    <mergeCell ref="J141:J142"/>
    <mergeCell ref="V141:V146"/>
    <mergeCell ref="W141:W146"/>
    <mergeCell ref="X141:X146"/>
    <mergeCell ref="A141:A146"/>
    <mergeCell ref="C141:C146"/>
    <mergeCell ref="D141:D146"/>
    <mergeCell ref="F141:F146"/>
    <mergeCell ref="G141:G146"/>
    <mergeCell ref="W135:W140"/>
    <mergeCell ref="X135:X140"/>
    <mergeCell ref="Y135:Y140"/>
    <mergeCell ref="AC135:AC140"/>
    <mergeCell ref="J137:J138"/>
    <mergeCell ref="J139:J140"/>
    <mergeCell ref="E135:E140"/>
    <mergeCell ref="F135:F140"/>
    <mergeCell ref="G135:G140"/>
    <mergeCell ref="H135:H140"/>
    <mergeCell ref="I135:I140"/>
    <mergeCell ref="X127:X134"/>
    <mergeCell ref="Y127:Y134"/>
    <mergeCell ref="Z127:Z140"/>
    <mergeCell ref="AA127:AA140"/>
    <mergeCell ref="J129:J130"/>
    <mergeCell ref="J131:J132"/>
    <mergeCell ref="J133:J134"/>
    <mergeCell ref="J135:J136"/>
    <mergeCell ref="V135:V140"/>
    <mergeCell ref="G127:G134"/>
    <mergeCell ref="H127:H134"/>
    <mergeCell ref="I127:I134"/>
    <mergeCell ref="J127:J128"/>
    <mergeCell ref="V127:V134"/>
    <mergeCell ref="W127:W134"/>
    <mergeCell ref="A127:A140"/>
    <mergeCell ref="C127:C140"/>
    <mergeCell ref="D127:D140"/>
    <mergeCell ref="E127:E134"/>
    <mergeCell ref="F127:F134"/>
    <mergeCell ref="J123:J124"/>
    <mergeCell ref="V123:V126"/>
    <mergeCell ref="W123:W126"/>
    <mergeCell ref="X123:X126"/>
    <mergeCell ref="Y123:Y126"/>
    <mergeCell ref="J125:J126"/>
    <mergeCell ref="D123:D126"/>
    <mergeCell ref="F123:F126"/>
    <mergeCell ref="G123:G126"/>
    <mergeCell ref="H123:H126"/>
    <mergeCell ref="I123:I126"/>
    <mergeCell ref="I119:I122"/>
    <mergeCell ref="J119:J120"/>
    <mergeCell ref="V119:V122"/>
    <mergeCell ref="W119:W122"/>
    <mergeCell ref="X119:X122"/>
    <mergeCell ref="Y119:Y122"/>
    <mergeCell ref="J121:J122"/>
    <mergeCell ref="D119:D122"/>
    <mergeCell ref="E119:E122"/>
    <mergeCell ref="F119:F122"/>
    <mergeCell ref="G119:G122"/>
    <mergeCell ref="H119:H122"/>
    <mergeCell ref="J113:J114"/>
    <mergeCell ref="V113:V118"/>
    <mergeCell ref="W113:W118"/>
    <mergeCell ref="X113:X118"/>
    <mergeCell ref="Y113:Y118"/>
    <mergeCell ref="J115:J116"/>
    <mergeCell ref="J117:J118"/>
    <mergeCell ref="D113:D118"/>
    <mergeCell ref="F113:F118"/>
    <mergeCell ref="G113:G118"/>
    <mergeCell ref="H113:H118"/>
    <mergeCell ref="I113:I118"/>
    <mergeCell ref="V105:V112"/>
    <mergeCell ref="W105:W112"/>
    <mergeCell ref="X105:X112"/>
    <mergeCell ref="Y105:Y112"/>
    <mergeCell ref="J107:J108"/>
    <mergeCell ref="J109:J110"/>
    <mergeCell ref="J111:J112"/>
    <mergeCell ref="Y95:Y104"/>
    <mergeCell ref="J97:J98"/>
    <mergeCell ref="D105:D112"/>
    <mergeCell ref="F105:F112"/>
    <mergeCell ref="G105:G112"/>
    <mergeCell ref="H105:H112"/>
    <mergeCell ref="I105:I112"/>
    <mergeCell ref="J105:J106"/>
    <mergeCell ref="H95:H104"/>
    <mergeCell ref="I95:I104"/>
    <mergeCell ref="J95:J96"/>
    <mergeCell ref="V95:V104"/>
    <mergeCell ref="W95:W104"/>
    <mergeCell ref="X95:X104"/>
    <mergeCell ref="J99:J100"/>
    <mergeCell ref="J103:J104"/>
    <mergeCell ref="Y81:Y94"/>
    <mergeCell ref="J83:J84"/>
    <mergeCell ref="J85:J86"/>
    <mergeCell ref="J87:J88"/>
    <mergeCell ref="J89:J90"/>
    <mergeCell ref="AC89:AC94"/>
    <mergeCell ref="J91:J92"/>
    <mergeCell ref="J93:J94"/>
    <mergeCell ref="H81:H94"/>
    <mergeCell ref="I81:I94"/>
    <mergeCell ref="J81:J82"/>
    <mergeCell ref="V81:V94"/>
    <mergeCell ref="W81:W94"/>
    <mergeCell ref="X81:X94"/>
    <mergeCell ref="Z81:Z126"/>
    <mergeCell ref="AA81:AA126"/>
    <mergeCell ref="D81:D94"/>
    <mergeCell ref="E81:E94"/>
    <mergeCell ref="F81:F94"/>
    <mergeCell ref="G81:G94"/>
    <mergeCell ref="A81:A126"/>
    <mergeCell ref="C81:C126"/>
    <mergeCell ref="D95:D104"/>
    <mergeCell ref="F95:F104"/>
    <mergeCell ref="G95:G104"/>
    <mergeCell ref="X75:X80"/>
    <mergeCell ref="Y75:Y80"/>
    <mergeCell ref="Z75:Z80"/>
    <mergeCell ref="AA75:AA80"/>
    <mergeCell ref="J77:J78"/>
    <mergeCell ref="J79:J80"/>
    <mergeCell ref="G75:G80"/>
    <mergeCell ref="H75:H80"/>
    <mergeCell ref="I75:I80"/>
    <mergeCell ref="J75:J76"/>
    <mergeCell ref="V75:V80"/>
    <mergeCell ref="W75:W80"/>
    <mergeCell ref="AA67:AA74"/>
    <mergeCell ref="J69:J70"/>
    <mergeCell ref="J71:J72"/>
    <mergeCell ref="H73:H74"/>
    <mergeCell ref="J73:J74"/>
    <mergeCell ref="A75:A80"/>
    <mergeCell ref="C75:C80"/>
    <mergeCell ref="D75:D80"/>
    <mergeCell ref="F75:F80"/>
    <mergeCell ref="J67:J68"/>
    <mergeCell ref="V67:V74"/>
    <mergeCell ref="W67:W74"/>
    <mergeCell ref="X67:X74"/>
    <mergeCell ref="Y67:Y74"/>
    <mergeCell ref="Z67:Z74"/>
    <mergeCell ref="D67:D74"/>
    <mergeCell ref="F67:F74"/>
    <mergeCell ref="G67:G74"/>
    <mergeCell ref="H67:H72"/>
    <mergeCell ref="I67:I74"/>
    <mergeCell ref="J59:J60"/>
    <mergeCell ref="V59:V66"/>
    <mergeCell ref="W59:W66"/>
    <mergeCell ref="X59:X66"/>
    <mergeCell ref="Y59:Y66"/>
    <mergeCell ref="AA59:AA66"/>
    <mergeCell ref="J61:J62"/>
    <mergeCell ref="J63:J64"/>
    <mergeCell ref="J65:J66"/>
    <mergeCell ref="G57:G58"/>
    <mergeCell ref="H57:H58"/>
    <mergeCell ref="J57:J58"/>
    <mergeCell ref="D59:D66"/>
    <mergeCell ref="E59:E66"/>
    <mergeCell ref="F59:F66"/>
    <mergeCell ref="G59:G66"/>
    <mergeCell ref="H59:H66"/>
    <mergeCell ref="I59:I66"/>
    <mergeCell ref="I55:I58"/>
    <mergeCell ref="J55:J56"/>
    <mergeCell ref="V55:V58"/>
    <mergeCell ref="W55:W58"/>
    <mergeCell ref="X55:X58"/>
    <mergeCell ref="Y55:Y58"/>
    <mergeCell ref="J51:J52"/>
    <mergeCell ref="V51:V54"/>
    <mergeCell ref="W51:W54"/>
    <mergeCell ref="X51:X54"/>
    <mergeCell ref="Y51:Y54"/>
    <mergeCell ref="J53:J54"/>
    <mergeCell ref="D51:D58"/>
    <mergeCell ref="F51:F54"/>
    <mergeCell ref="G51:G54"/>
    <mergeCell ref="H51:H54"/>
    <mergeCell ref="I51:I54"/>
    <mergeCell ref="F55:F58"/>
    <mergeCell ref="G55:G56"/>
    <mergeCell ref="H55:H56"/>
    <mergeCell ref="I45:I50"/>
    <mergeCell ref="J45:J46"/>
    <mergeCell ref="V45:V50"/>
    <mergeCell ref="W45:W50"/>
    <mergeCell ref="X45:X50"/>
    <mergeCell ref="Y45:Y50"/>
    <mergeCell ref="J47:J48"/>
    <mergeCell ref="J49:J50"/>
    <mergeCell ref="I39:I44"/>
    <mergeCell ref="J39:J40"/>
    <mergeCell ref="V39:V42"/>
    <mergeCell ref="W39:W42"/>
    <mergeCell ref="X39:X42"/>
    <mergeCell ref="Y39:Y42"/>
    <mergeCell ref="J41:J42"/>
    <mergeCell ref="J43:J44"/>
    <mergeCell ref="D39:D50"/>
    <mergeCell ref="E39:E44"/>
    <mergeCell ref="F39:F44"/>
    <mergeCell ref="G39:G44"/>
    <mergeCell ref="H39:H44"/>
    <mergeCell ref="F45:F50"/>
    <mergeCell ref="G45:G50"/>
    <mergeCell ref="H45:H50"/>
    <mergeCell ref="I35:I38"/>
    <mergeCell ref="J35:J36"/>
    <mergeCell ref="V35:V38"/>
    <mergeCell ref="W35:W38"/>
    <mergeCell ref="X35:X38"/>
    <mergeCell ref="Y35:Y38"/>
    <mergeCell ref="J37:J38"/>
    <mergeCell ref="A35:A74"/>
    <mergeCell ref="C35:C74"/>
    <mergeCell ref="D35:D38"/>
    <mergeCell ref="E35:E38"/>
    <mergeCell ref="F35:F38"/>
    <mergeCell ref="G35:G38"/>
    <mergeCell ref="H35:H38"/>
    <mergeCell ref="H29:H30"/>
    <mergeCell ref="I29:I34"/>
    <mergeCell ref="J29:J30"/>
    <mergeCell ref="V29:V34"/>
    <mergeCell ref="W29:W34"/>
    <mergeCell ref="X29:X34"/>
    <mergeCell ref="H31:H32"/>
    <mergeCell ref="J31:J32"/>
    <mergeCell ref="H33:H34"/>
    <mergeCell ref="J33:J34"/>
    <mergeCell ref="A29:A34"/>
    <mergeCell ref="C29:C34"/>
    <mergeCell ref="D29:D34"/>
    <mergeCell ref="F29:F34"/>
    <mergeCell ref="G29:G34"/>
    <mergeCell ref="E29:E34"/>
    <mergeCell ref="J23:J24"/>
    <mergeCell ref="V23:V28"/>
    <mergeCell ref="W23:W28"/>
    <mergeCell ref="X23:X28"/>
    <mergeCell ref="Y23:Y28"/>
    <mergeCell ref="J25:J26"/>
    <mergeCell ref="J27:J28"/>
    <mergeCell ref="E23:E28"/>
    <mergeCell ref="F23:F28"/>
    <mergeCell ref="G23:G28"/>
    <mergeCell ref="H23:H28"/>
    <mergeCell ref="I23:I28"/>
    <mergeCell ref="J17:J18"/>
    <mergeCell ref="V17:V22"/>
    <mergeCell ref="W17:W22"/>
    <mergeCell ref="X17:X22"/>
    <mergeCell ref="Y17:Y22"/>
    <mergeCell ref="J19:J20"/>
    <mergeCell ref="J21:J22"/>
    <mergeCell ref="E17:E22"/>
    <mergeCell ref="F17:F22"/>
    <mergeCell ref="G17:G22"/>
    <mergeCell ref="H17:H22"/>
    <mergeCell ref="I17:I22"/>
    <mergeCell ref="J11:J12"/>
    <mergeCell ref="V11:V16"/>
    <mergeCell ref="W11:W16"/>
    <mergeCell ref="X11:X16"/>
    <mergeCell ref="Y11:Y16"/>
    <mergeCell ref="H13:H14"/>
    <mergeCell ref="J13:J14"/>
    <mergeCell ref="H15:H16"/>
    <mergeCell ref="J15:J16"/>
    <mergeCell ref="H9:H10"/>
    <mergeCell ref="J9:J10"/>
    <mergeCell ref="A11:A28"/>
    <mergeCell ref="C11:C28"/>
    <mergeCell ref="E11:E16"/>
    <mergeCell ref="F11:F16"/>
    <mergeCell ref="G11:G16"/>
    <mergeCell ref="H11:H12"/>
    <mergeCell ref="I11:I16"/>
    <mergeCell ref="W3:W10"/>
    <mergeCell ref="X3:X10"/>
    <mergeCell ref="Y3:Y10"/>
    <mergeCell ref="Z3:Z66"/>
    <mergeCell ref="AA3:AA28"/>
    <mergeCell ref="AB3:AB180"/>
    <mergeCell ref="Y29:Y34"/>
    <mergeCell ref="AA29:AA34"/>
    <mergeCell ref="AA35:AA54"/>
    <mergeCell ref="AA55:AA58"/>
    <mergeCell ref="F3:F10"/>
    <mergeCell ref="G3:G10"/>
    <mergeCell ref="H3:H4"/>
    <mergeCell ref="I3:I10"/>
    <mergeCell ref="J3:J4"/>
    <mergeCell ref="V3:V10"/>
    <mergeCell ref="H5:H6"/>
    <mergeCell ref="J5:J6"/>
    <mergeCell ref="H7:H8"/>
    <mergeCell ref="J7:J8"/>
    <mergeCell ref="B1:C1"/>
    <mergeCell ref="E1:AB1"/>
    <mergeCell ref="AC1:AC2"/>
    <mergeCell ref="K2:L2"/>
    <mergeCell ref="A3:A10"/>
    <mergeCell ref="B3:B180"/>
    <mergeCell ref="C3:C10"/>
    <mergeCell ref="D3:D28"/>
    <mergeCell ref="E3:E10"/>
  </mergeCells>
  <conditionalFormatting sqref="Q187:T187">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M168"/>
  <sheetViews>
    <sheetView zoomScale="70" zoomScaleNormal="70" workbookViewId="0">
      <pane xSplit="5" ySplit="2" topLeftCell="R3" activePane="bottomRight" state="frozen"/>
      <selection pane="topRight" activeCell="G1" sqref="G1"/>
      <selection pane="bottomLeft" activeCell="A3" sqref="A3"/>
      <selection pane="bottomRight" activeCell="AB3" sqref="AB3:AB80"/>
    </sheetView>
  </sheetViews>
  <sheetFormatPr baseColWidth="10" defaultColWidth="12.44140625" defaultRowHeight="10.199999999999999" outlineLevelCol="1" x14ac:dyDescent="0.2"/>
  <cols>
    <col min="1" max="1" width="18.33203125" style="7" customWidth="1"/>
    <col min="2" max="2" width="21.21875" style="8" customWidth="1" outlineLevel="1"/>
    <col min="3" max="3" width="23.5546875" style="8" customWidth="1" outlineLevel="1"/>
    <col min="4" max="4" width="30" style="8" customWidth="1" outlineLevel="1"/>
    <col min="5" max="5" width="22.6640625" style="9" customWidth="1"/>
    <col min="6" max="6" width="14.109375" style="9" customWidth="1"/>
    <col min="7" max="7" width="20" style="9" customWidth="1"/>
    <col min="8" max="8" width="27.33203125" style="9" customWidth="1"/>
    <col min="9" max="9" width="16.6640625" style="8" customWidth="1" outlineLevel="1"/>
    <col min="10" max="10" width="41.6640625" style="10" customWidth="1"/>
    <col min="11" max="11" width="8.6640625" style="9" customWidth="1"/>
    <col min="12" max="12" width="6.33203125" style="9" customWidth="1"/>
    <col min="13" max="13" width="9.44140625" style="8" bestFit="1" customWidth="1"/>
    <col min="14" max="14" width="8.44140625" style="8" customWidth="1"/>
    <col min="15" max="15" width="9.44140625" style="8" bestFit="1" customWidth="1"/>
    <col min="16" max="17" width="10" style="8" customWidth="1"/>
    <col min="18" max="18" width="10.44140625" style="8" bestFit="1" customWidth="1"/>
    <col min="19" max="25" width="10" style="8" customWidth="1"/>
    <col min="26" max="26" width="14.44140625" style="22" customWidth="1"/>
    <col min="27" max="27" width="19.44140625" style="22" customWidth="1"/>
    <col min="28" max="28" width="20.6640625" style="22" customWidth="1"/>
    <col min="29" max="29" width="39.109375" style="22" customWidth="1"/>
    <col min="30" max="30" width="34.5546875" style="22" customWidth="1"/>
    <col min="31" max="48" width="12.44140625" style="22"/>
    <col min="49" max="16384" width="12.44140625" style="7"/>
  </cols>
  <sheetData>
    <row r="1" spans="1:65" s="19" customFormat="1" ht="39" customHeight="1" x14ac:dyDescent="0.3">
      <c r="A1" s="81" t="s">
        <v>0</v>
      </c>
      <c r="B1" s="311" t="s">
        <v>1</v>
      </c>
      <c r="C1" s="311"/>
      <c r="D1" s="127" t="s">
        <v>2</v>
      </c>
      <c r="E1" s="312"/>
      <c r="F1" s="312"/>
      <c r="G1" s="312"/>
      <c r="H1" s="312"/>
      <c r="I1" s="312"/>
      <c r="J1" s="312"/>
      <c r="K1" s="312"/>
      <c r="L1" s="312"/>
      <c r="M1" s="312"/>
      <c r="N1" s="312"/>
      <c r="O1" s="312"/>
      <c r="P1" s="312"/>
      <c r="Q1" s="312"/>
      <c r="R1" s="312"/>
      <c r="S1" s="312"/>
      <c r="T1" s="312"/>
      <c r="U1" s="312"/>
      <c r="V1" s="312"/>
      <c r="W1" s="312"/>
      <c r="X1" s="312"/>
      <c r="Y1" s="312"/>
      <c r="Z1" s="312"/>
      <c r="AA1" s="312"/>
      <c r="AB1" s="313"/>
      <c r="AC1" s="632"/>
      <c r="AD1" s="73"/>
      <c r="AE1" s="73"/>
      <c r="AF1" s="73"/>
      <c r="AG1" s="73"/>
      <c r="AH1" s="73"/>
      <c r="AI1" s="73"/>
      <c r="AJ1" s="73"/>
      <c r="AK1" s="21"/>
      <c r="AL1" s="21"/>
      <c r="AM1" s="21"/>
      <c r="AN1" s="21"/>
      <c r="AO1" s="21"/>
      <c r="AP1" s="21"/>
      <c r="AQ1" s="21"/>
      <c r="AR1" s="21"/>
      <c r="AS1" s="21"/>
      <c r="AT1" s="21"/>
      <c r="AU1" s="21"/>
      <c r="AV1" s="21"/>
      <c r="AW1" s="21"/>
      <c r="AX1" s="21"/>
      <c r="AY1" s="21"/>
      <c r="AZ1" s="21"/>
      <c r="BA1" s="21"/>
      <c r="BB1" s="20"/>
      <c r="BC1" s="20"/>
      <c r="BD1" s="20"/>
      <c r="BE1" s="20"/>
      <c r="BF1" s="20"/>
      <c r="BG1" s="20"/>
      <c r="BH1" s="20"/>
      <c r="BI1" s="20"/>
      <c r="BJ1" s="20"/>
      <c r="BK1" s="20"/>
      <c r="BL1" s="20"/>
      <c r="BM1" s="20"/>
    </row>
    <row r="2" spans="1:65" ht="64.5" customHeight="1" x14ac:dyDescent="0.2">
      <c r="A2" s="82" t="s">
        <v>3</v>
      </c>
      <c r="B2" s="83" t="s">
        <v>4</v>
      </c>
      <c r="C2" s="83" t="s">
        <v>5</v>
      </c>
      <c r="D2" s="84" t="s">
        <v>6</v>
      </c>
      <c r="E2" s="128" t="s">
        <v>613</v>
      </c>
      <c r="F2" s="129" t="s">
        <v>7</v>
      </c>
      <c r="G2" s="128" t="s">
        <v>8</v>
      </c>
      <c r="H2" s="128" t="s">
        <v>9</v>
      </c>
      <c r="I2" s="130" t="s">
        <v>10</v>
      </c>
      <c r="J2" s="128" t="s">
        <v>11</v>
      </c>
      <c r="K2" s="314" t="s">
        <v>12</v>
      </c>
      <c r="L2" s="314"/>
      <c r="M2" s="131">
        <v>45352</v>
      </c>
      <c r="N2" s="131">
        <v>45444</v>
      </c>
      <c r="O2" s="131">
        <v>45536</v>
      </c>
      <c r="P2" s="131">
        <v>45627</v>
      </c>
      <c r="Q2" s="139" t="s">
        <v>13</v>
      </c>
      <c r="R2" s="139" t="s">
        <v>14</v>
      </c>
      <c r="S2" s="139" t="s">
        <v>15</v>
      </c>
      <c r="T2" s="139" t="s">
        <v>16</v>
      </c>
      <c r="U2" s="139" t="s">
        <v>17</v>
      </c>
      <c r="V2" s="139" t="s">
        <v>18</v>
      </c>
      <c r="W2" s="139" t="s">
        <v>19</v>
      </c>
      <c r="X2" s="139" t="s">
        <v>20</v>
      </c>
      <c r="Y2" s="139" t="s">
        <v>21</v>
      </c>
      <c r="Z2" s="132" t="s">
        <v>22</v>
      </c>
      <c r="AA2" s="133" t="s">
        <v>23</v>
      </c>
      <c r="AB2" s="265" t="s">
        <v>24</v>
      </c>
      <c r="AC2" s="632"/>
    </row>
    <row r="3" spans="1:65" ht="49.95" customHeight="1" x14ac:dyDescent="0.2">
      <c r="A3" s="654" t="s">
        <v>25</v>
      </c>
      <c r="B3" s="657" t="s">
        <v>26</v>
      </c>
      <c r="C3" s="306" t="s">
        <v>27</v>
      </c>
      <c r="D3" s="309" t="s">
        <v>28</v>
      </c>
      <c r="E3" s="538" t="s">
        <v>625</v>
      </c>
      <c r="F3" s="570">
        <v>1</v>
      </c>
      <c r="G3" s="571" t="s">
        <v>746</v>
      </c>
      <c r="H3" s="571" t="s">
        <v>29</v>
      </c>
      <c r="I3" s="572">
        <v>0</v>
      </c>
      <c r="J3" s="573" t="s">
        <v>751</v>
      </c>
      <c r="K3" s="149">
        <v>0.2</v>
      </c>
      <c r="L3" s="85" t="s">
        <v>30</v>
      </c>
      <c r="M3" s="86">
        <v>1</v>
      </c>
      <c r="N3" s="86">
        <v>1</v>
      </c>
      <c r="O3" s="86">
        <v>1</v>
      </c>
      <c r="P3" s="137">
        <v>1</v>
      </c>
      <c r="Q3" s="6">
        <f>+SUM(M3:M3)*K3</f>
        <v>0.2</v>
      </c>
      <c r="R3" s="6">
        <f>+SUM(N3:N3)*K3</f>
        <v>0.2</v>
      </c>
      <c r="S3" s="6">
        <f>+SUM(O3:O3)*K3</f>
        <v>0.2</v>
      </c>
      <c r="T3" s="6">
        <f>+SUM(P3:P3)*K3</f>
        <v>0.2</v>
      </c>
      <c r="U3" s="140">
        <f>+MAX(Q3:T3)</f>
        <v>0.2</v>
      </c>
      <c r="V3" s="296">
        <v>0</v>
      </c>
      <c r="W3" s="296">
        <v>0</v>
      </c>
      <c r="X3" s="296">
        <v>0</v>
      </c>
      <c r="Y3" s="296">
        <v>0</v>
      </c>
      <c r="Z3" s="299" t="s">
        <v>31</v>
      </c>
      <c r="AA3" s="315" t="s">
        <v>32</v>
      </c>
      <c r="AB3" s="317" t="s">
        <v>33</v>
      </c>
      <c r="AC3" s="634"/>
      <c r="AD3" s="633"/>
    </row>
    <row r="4" spans="1:65" ht="49.95" customHeight="1" x14ac:dyDescent="0.2">
      <c r="A4" s="655"/>
      <c r="B4" s="658"/>
      <c r="C4" s="307"/>
      <c r="D4" s="309"/>
      <c r="E4" s="539"/>
      <c r="F4" s="574"/>
      <c r="G4" s="571"/>
      <c r="H4" s="571"/>
      <c r="I4" s="571"/>
      <c r="J4" s="573"/>
      <c r="K4" s="152">
        <v>0.2</v>
      </c>
      <c r="L4" s="153" t="s">
        <v>34</v>
      </c>
      <c r="M4" s="87">
        <v>0</v>
      </c>
      <c r="N4" s="87">
        <v>0</v>
      </c>
      <c r="O4" s="87">
        <v>0</v>
      </c>
      <c r="P4" s="138">
        <v>0</v>
      </c>
      <c r="Q4" s="138">
        <f t="shared" ref="Q4:Q56" si="0">+SUM(M4:M4)*K4</f>
        <v>0</v>
      </c>
      <c r="R4" s="138">
        <f t="shared" ref="R4:R56" si="1">+SUM(N4:N4)*K4</f>
        <v>0</v>
      </c>
      <c r="S4" s="154">
        <f t="shared" ref="S4:S56" si="2">+SUM(O4:O4)*K4</f>
        <v>0</v>
      </c>
      <c r="T4" s="154">
        <f t="shared" ref="T4:T56" si="3">+SUM(P4:P4)*K4</f>
        <v>0</v>
      </c>
      <c r="U4" s="138">
        <f t="shared" ref="U4:U56" si="4">+MAX(Q4:T4)</f>
        <v>0</v>
      </c>
      <c r="V4" s="297"/>
      <c r="W4" s="297"/>
      <c r="X4" s="297"/>
      <c r="Y4" s="297"/>
      <c r="Z4" s="294"/>
      <c r="AA4" s="316"/>
      <c r="AB4" s="318"/>
      <c r="AC4" s="634"/>
      <c r="AD4" s="633"/>
    </row>
    <row r="5" spans="1:65" ht="49.95" customHeight="1" x14ac:dyDescent="0.2">
      <c r="A5" s="655"/>
      <c r="B5" s="658"/>
      <c r="C5" s="307"/>
      <c r="D5" s="309"/>
      <c r="E5" s="539"/>
      <c r="F5" s="574"/>
      <c r="G5" s="571"/>
      <c r="H5" s="571"/>
      <c r="I5" s="571"/>
      <c r="J5" s="573" t="s">
        <v>752</v>
      </c>
      <c r="K5" s="149">
        <v>0.5</v>
      </c>
      <c r="L5" s="85" t="s">
        <v>30</v>
      </c>
      <c r="M5" s="86">
        <v>0.15</v>
      </c>
      <c r="N5" s="86">
        <v>0.35</v>
      </c>
      <c r="O5" s="86">
        <v>0.7</v>
      </c>
      <c r="P5" s="137">
        <v>1</v>
      </c>
      <c r="Q5" s="6">
        <f t="shared" si="0"/>
        <v>7.4999999999999997E-2</v>
      </c>
      <c r="R5" s="6">
        <f t="shared" si="1"/>
        <v>0.17499999999999999</v>
      </c>
      <c r="S5" s="6">
        <f t="shared" si="2"/>
        <v>0.35</v>
      </c>
      <c r="T5" s="6">
        <f t="shared" si="3"/>
        <v>0.5</v>
      </c>
      <c r="U5" s="140">
        <f t="shared" si="4"/>
        <v>0.5</v>
      </c>
      <c r="V5" s="297"/>
      <c r="W5" s="297"/>
      <c r="X5" s="297"/>
      <c r="Y5" s="297"/>
      <c r="Z5" s="294"/>
      <c r="AA5" s="316"/>
      <c r="AB5" s="318"/>
      <c r="AC5" s="634"/>
      <c r="AD5" s="633"/>
    </row>
    <row r="6" spans="1:65" ht="49.95" customHeight="1" x14ac:dyDescent="0.2">
      <c r="A6" s="655"/>
      <c r="B6" s="658"/>
      <c r="C6" s="307"/>
      <c r="D6" s="309"/>
      <c r="E6" s="539"/>
      <c r="F6" s="574"/>
      <c r="G6" s="571"/>
      <c r="H6" s="571"/>
      <c r="I6" s="571"/>
      <c r="J6" s="573"/>
      <c r="K6" s="152">
        <v>0.5</v>
      </c>
      <c r="L6" s="153" t="s">
        <v>34</v>
      </c>
      <c r="M6" s="87">
        <v>0</v>
      </c>
      <c r="N6" s="87">
        <v>0</v>
      </c>
      <c r="O6" s="87">
        <v>0</v>
      </c>
      <c r="P6" s="138">
        <v>0</v>
      </c>
      <c r="Q6" s="156">
        <f t="shared" si="0"/>
        <v>0</v>
      </c>
      <c r="R6" s="156">
        <f t="shared" si="1"/>
        <v>0</v>
      </c>
      <c r="S6" s="156">
        <f t="shared" si="2"/>
        <v>0</v>
      </c>
      <c r="T6" s="156">
        <f t="shared" si="3"/>
        <v>0</v>
      </c>
      <c r="U6" s="157">
        <f t="shared" si="4"/>
        <v>0</v>
      </c>
      <c r="V6" s="297"/>
      <c r="W6" s="297"/>
      <c r="X6" s="297"/>
      <c r="Y6" s="297"/>
      <c r="Z6" s="294"/>
      <c r="AA6" s="316"/>
      <c r="AB6" s="318"/>
      <c r="AC6" s="634"/>
      <c r="AD6" s="633"/>
    </row>
    <row r="7" spans="1:65" ht="49.95" customHeight="1" x14ac:dyDescent="0.2">
      <c r="A7" s="655"/>
      <c r="B7" s="658"/>
      <c r="C7" s="307"/>
      <c r="D7" s="309"/>
      <c r="E7" s="539"/>
      <c r="F7" s="574"/>
      <c r="G7" s="571"/>
      <c r="H7" s="571"/>
      <c r="I7" s="571"/>
      <c r="J7" s="573" t="s">
        <v>753</v>
      </c>
      <c r="K7" s="149">
        <v>0.3</v>
      </c>
      <c r="L7" s="85" t="s">
        <v>30</v>
      </c>
      <c r="M7" s="86">
        <v>0.15</v>
      </c>
      <c r="N7" s="86">
        <v>0.35</v>
      </c>
      <c r="O7" s="86">
        <v>0.7</v>
      </c>
      <c r="P7" s="137">
        <v>1</v>
      </c>
      <c r="Q7" s="6">
        <f t="shared" si="0"/>
        <v>4.4999999999999998E-2</v>
      </c>
      <c r="R7" s="6">
        <f t="shared" si="1"/>
        <v>0.105</v>
      </c>
      <c r="S7" s="6">
        <f t="shared" si="2"/>
        <v>0.21</v>
      </c>
      <c r="T7" s="6">
        <f t="shared" si="3"/>
        <v>0.3</v>
      </c>
      <c r="U7" s="140">
        <f t="shared" si="4"/>
        <v>0.3</v>
      </c>
      <c r="V7" s="297"/>
      <c r="W7" s="297"/>
      <c r="X7" s="297"/>
      <c r="Y7" s="297"/>
      <c r="Z7" s="294"/>
      <c r="AA7" s="316"/>
      <c r="AB7" s="318"/>
      <c r="AC7" s="634"/>
      <c r="AD7" s="633"/>
    </row>
    <row r="8" spans="1:65" ht="68.400000000000006" customHeight="1" x14ac:dyDescent="0.2">
      <c r="A8" s="655"/>
      <c r="B8" s="658"/>
      <c r="C8" s="307"/>
      <c r="D8" s="309"/>
      <c r="E8" s="539"/>
      <c r="F8" s="574"/>
      <c r="G8" s="571"/>
      <c r="H8" s="571"/>
      <c r="I8" s="571"/>
      <c r="J8" s="573"/>
      <c r="K8" s="152">
        <v>0.3</v>
      </c>
      <c r="L8" s="153" t="s">
        <v>34</v>
      </c>
      <c r="M8" s="87">
        <v>0</v>
      </c>
      <c r="N8" s="87">
        <v>0</v>
      </c>
      <c r="O8" s="87">
        <v>0</v>
      </c>
      <c r="P8" s="138">
        <v>0</v>
      </c>
      <c r="Q8" s="156">
        <f t="shared" si="0"/>
        <v>0</v>
      </c>
      <c r="R8" s="156">
        <f t="shared" si="1"/>
        <v>0</v>
      </c>
      <c r="S8" s="156">
        <f t="shared" si="2"/>
        <v>0</v>
      </c>
      <c r="T8" s="156">
        <f t="shared" si="3"/>
        <v>0</v>
      </c>
      <c r="U8" s="157">
        <f t="shared" si="4"/>
        <v>0</v>
      </c>
      <c r="V8" s="297"/>
      <c r="W8" s="297"/>
      <c r="X8" s="297"/>
      <c r="Y8" s="297"/>
      <c r="Z8" s="294"/>
      <c r="AA8" s="316"/>
      <c r="AB8" s="318"/>
      <c r="AC8" s="634"/>
      <c r="AD8" s="633"/>
    </row>
    <row r="9" spans="1:65" ht="49.95" customHeight="1" x14ac:dyDescent="0.2">
      <c r="A9" s="655"/>
      <c r="B9" s="658"/>
      <c r="C9" s="306" t="s">
        <v>35</v>
      </c>
      <c r="D9" s="309" t="s">
        <v>36</v>
      </c>
      <c r="E9" s="538" t="s">
        <v>37</v>
      </c>
      <c r="F9" s="538">
        <v>2</v>
      </c>
      <c r="G9" s="575" t="s">
        <v>770</v>
      </c>
      <c r="H9" s="575" t="s">
        <v>771</v>
      </c>
      <c r="I9" s="576">
        <v>0</v>
      </c>
      <c r="J9" s="577" t="s">
        <v>795</v>
      </c>
      <c r="K9" s="149">
        <v>1</v>
      </c>
      <c r="L9" s="88" t="s">
        <v>30</v>
      </c>
      <c r="M9" s="86">
        <v>0</v>
      </c>
      <c r="N9" s="86">
        <v>0.33</v>
      </c>
      <c r="O9" s="86">
        <v>0.66</v>
      </c>
      <c r="P9" s="137">
        <v>1</v>
      </c>
      <c r="Q9" s="6">
        <f t="shared" si="0"/>
        <v>0</v>
      </c>
      <c r="R9" s="6">
        <f t="shared" si="1"/>
        <v>0.33</v>
      </c>
      <c r="S9" s="6">
        <f t="shared" si="2"/>
        <v>0.66</v>
      </c>
      <c r="T9" s="6">
        <f t="shared" si="3"/>
        <v>1</v>
      </c>
      <c r="U9" s="140">
        <f t="shared" si="4"/>
        <v>1</v>
      </c>
      <c r="V9" s="296">
        <v>0</v>
      </c>
      <c r="W9" s="296">
        <v>0</v>
      </c>
      <c r="X9" s="296">
        <v>0</v>
      </c>
      <c r="Y9" s="296">
        <v>0</v>
      </c>
      <c r="Z9" s="294"/>
      <c r="AA9" s="319" t="s">
        <v>653</v>
      </c>
      <c r="AB9" s="318"/>
      <c r="AC9" s="536"/>
    </row>
    <row r="10" spans="1:65" ht="82.2" customHeight="1" x14ac:dyDescent="0.2">
      <c r="A10" s="655"/>
      <c r="B10" s="658"/>
      <c r="C10" s="307"/>
      <c r="D10" s="309"/>
      <c r="E10" s="539"/>
      <c r="F10" s="539"/>
      <c r="G10" s="575"/>
      <c r="H10" s="575"/>
      <c r="I10" s="576"/>
      <c r="J10" s="577"/>
      <c r="K10" s="152">
        <v>1</v>
      </c>
      <c r="L10" s="153" t="s">
        <v>34</v>
      </c>
      <c r="M10" s="87">
        <v>0</v>
      </c>
      <c r="N10" s="87">
        <v>0</v>
      </c>
      <c r="O10" s="87">
        <v>0</v>
      </c>
      <c r="P10" s="138">
        <v>0</v>
      </c>
      <c r="Q10" s="156">
        <f t="shared" si="0"/>
        <v>0</v>
      </c>
      <c r="R10" s="156">
        <f t="shared" si="1"/>
        <v>0</v>
      </c>
      <c r="S10" s="156">
        <f t="shared" si="2"/>
        <v>0</v>
      </c>
      <c r="T10" s="156">
        <f t="shared" si="3"/>
        <v>0</v>
      </c>
      <c r="U10" s="157">
        <f t="shared" si="4"/>
        <v>0</v>
      </c>
      <c r="V10" s="297"/>
      <c r="W10" s="297"/>
      <c r="X10" s="297"/>
      <c r="Y10" s="297"/>
      <c r="Z10" s="294"/>
      <c r="AA10" s="319"/>
      <c r="AB10" s="318"/>
      <c r="AC10" s="536"/>
    </row>
    <row r="11" spans="1:65" s="22" customFormat="1" ht="49.95" customHeight="1" x14ac:dyDescent="0.2">
      <c r="A11" s="655"/>
      <c r="B11" s="658"/>
      <c r="C11" s="307"/>
      <c r="D11" s="310" t="s">
        <v>38</v>
      </c>
      <c r="E11" s="578"/>
      <c r="F11" s="538">
        <v>3</v>
      </c>
      <c r="G11" s="575" t="s">
        <v>743</v>
      </c>
      <c r="H11" s="575" t="s">
        <v>748</v>
      </c>
      <c r="I11" s="576">
        <f>X11</f>
        <v>0</v>
      </c>
      <c r="J11" s="579" t="s">
        <v>772</v>
      </c>
      <c r="K11" s="149">
        <v>0.1</v>
      </c>
      <c r="L11" s="85" t="s">
        <v>30</v>
      </c>
      <c r="M11" s="202">
        <v>1</v>
      </c>
      <c r="N11" s="202">
        <v>1</v>
      </c>
      <c r="O11" s="202">
        <v>1</v>
      </c>
      <c r="P11" s="203">
        <v>1</v>
      </c>
      <c r="Q11" s="6">
        <f t="shared" si="0"/>
        <v>0.1</v>
      </c>
      <c r="R11" s="6">
        <f t="shared" si="1"/>
        <v>0.1</v>
      </c>
      <c r="S11" s="6">
        <f t="shared" si="2"/>
        <v>0.1</v>
      </c>
      <c r="T11" s="6">
        <f t="shared" si="3"/>
        <v>0.1</v>
      </c>
      <c r="U11" s="140">
        <f t="shared" si="4"/>
        <v>0.1</v>
      </c>
      <c r="V11" s="296">
        <f>+Q12+Q14+Q16+Q18+Q20</f>
        <v>0</v>
      </c>
      <c r="W11" s="296">
        <f>+R12+R14+R16+R18+R20</f>
        <v>0</v>
      </c>
      <c r="X11" s="296">
        <f>+S12+S14+S16+S18+S20</f>
        <v>0</v>
      </c>
      <c r="Y11" s="296">
        <f>+T12+T14+T16+T18+T20</f>
        <v>0</v>
      </c>
      <c r="Z11" s="294"/>
      <c r="AA11" s="320" t="s">
        <v>39</v>
      </c>
      <c r="AB11" s="318"/>
      <c r="AC11" s="634"/>
      <c r="AW11" s="7"/>
      <c r="AX11" s="7"/>
      <c r="AY11" s="7"/>
      <c r="AZ11" s="7"/>
      <c r="BA11" s="7"/>
      <c r="BB11" s="7"/>
      <c r="BC11" s="7"/>
      <c r="BD11" s="7"/>
      <c r="BE11" s="7"/>
      <c r="BF11" s="7"/>
      <c r="BG11" s="7"/>
      <c r="BH11" s="7"/>
      <c r="BI11" s="7"/>
      <c r="BJ11" s="7"/>
      <c r="BK11" s="7"/>
      <c r="BL11" s="7"/>
      <c r="BM11" s="7"/>
    </row>
    <row r="12" spans="1:65" s="22" customFormat="1" ht="49.95" customHeight="1" x14ac:dyDescent="0.2">
      <c r="A12" s="655"/>
      <c r="B12" s="658"/>
      <c r="C12" s="307"/>
      <c r="D12" s="310"/>
      <c r="E12" s="539" t="s">
        <v>614</v>
      </c>
      <c r="F12" s="539"/>
      <c r="G12" s="575"/>
      <c r="H12" s="575"/>
      <c r="I12" s="576"/>
      <c r="J12" s="579"/>
      <c r="K12" s="152">
        <v>0.1</v>
      </c>
      <c r="L12" s="153" t="s">
        <v>34</v>
      </c>
      <c r="M12" s="87">
        <v>0</v>
      </c>
      <c r="N12" s="87">
        <v>0</v>
      </c>
      <c r="O12" s="87">
        <v>0</v>
      </c>
      <c r="P12" s="138">
        <v>0</v>
      </c>
      <c r="Q12" s="156">
        <f t="shared" si="0"/>
        <v>0</v>
      </c>
      <c r="R12" s="156">
        <f t="shared" si="1"/>
        <v>0</v>
      </c>
      <c r="S12" s="156">
        <f t="shared" si="2"/>
        <v>0</v>
      </c>
      <c r="T12" s="156">
        <f t="shared" si="3"/>
        <v>0</v>
      </c>
      <c r="U12" s="157">
        <f t="shared" si="4"/>
        <v>0</v>
      </c>
      <c r="V12" s="297"/>
      <c r="W12" s="297"/>
      <c r="X12" s="297"/>
      <c r="Y12" s="297"/>
      <c r="Z12" s="294"/>
      <c r="AA12" s="321"/>
      <c r="AB12" s="318"/>
      <c r="AC12" s="634"/>
      <c r="AW12" s="7"/>
      <c r="AX12" s="7"/>
      <c r="AY12" s="7"/>
      <c r="AZ12" s="7"/>
      <c r="BA12" s="7"/>
      <c r="BB12" s="7"/>
      <c r="BC12" s="7"/>
      <c r="BD12" s="7"/>
      <c r="BE12" s="7"/>
      <c r="BF12" s="7"/>
      <c r="BG12" s="7"/>
      <c r="BH12" s="7"/>
      <c r="BI12" s="7"/>
      <c r="BJ12" s="7"/>
      <c r="BK12" s="7"/>
      <c r="BL12" s="7"/>
      <c r="BM12" s="7"/>
    </row>
    <row r="13" spans="1:65" s="22" customFormat="1" ht="49.95" customHeight="1" x14ac:dyDescent="0.2">
      <c r="A13" s="655"/>
      <c r="B13" s="658"/>
      <c r="C13" s="307"/>
      <c r="D13" s="310"/>
      <c r="E13" s="539"/>
      <c r="F13" s="539"/>
      <c r="G13" s="575"/>
      <c r="H13" s="575"/>
      <c r="I13" s="576"/>
      <c r="J13" s="579" t="s">
        <v>754</v>
      </c>
      <c r="K13" s="149">
        <v>0.1</v>
      </c>
      <c r="L13" s="85" t="s">
        <v>30</v>
      </c>
      <c r="M13" s="202">
        <v>0.2</v>
      </c>
      <c r="N13" s="202">
        <v>0.8</v>
      </c>
      <c r="O13" s="202">
        <v>1</v>
      </c>
      <c r="P13" s="203">
        <v>1</v>
      </c>
      <c r="Q13" s="6">
        <f t="shared" si="0"/>
        <v>2.0000000000000004E-2</v>
      </c>
      <c r="R13" s="6">
        <f t="shared" si="1"/>
        <v>8.0000000000000016E-2</v>
      </c>
      <c r="S13" s="6">
        <f t="shared" si="2"/>
        <v>0.1</v>
      </c>
      <c r="T13" s="6">
        <f t="shared" si="3"/>
        <v>0.1</v>
      </c>
      <c r="U13" s="140">
        <f t="shared" si="4"/>
        <v>0.1</v>
      </c>
      <c r="V13" s="297"/>
      <c r="W13" s="297"/>
      <c r="X13" s="297"/>
      <c r="Y13" s="297"/>
      <c r="Z13" s="294"/>
      <c r="AA13" s="321"/>
      <c r="AB13" s="318"/>
      <c r="AC13" s="634"/>
      <c r="AW13" s="7"/>
      <c r="AX13" s="7"/>
      <c r="AY13" s="7"/>
      <c r="AZ13" s="7"/>
      <c r="BA13" s="7"/>
      <c r="BB13" s="7"/>
      <c r="BC13" s="7"/>
      <c r="BD13" s="7"/>
      <c r="BE13" s="7"/>
      <c r="BF13" s="7"/>
      <c r="BG13" s="7"/>
      <c r="BH13" s="7"/>
      <c r="BI13" s="7"/>
      <c r="BJ13" s="7"/>
      <c r="BK13" s="7"/>
      <c r="BL13" s="7"/>
      <c r="BM13" s="7"/>
    </row>
    <row r="14" spans="1:65" s="22" customFormat="1" ht="49.95" customHeight="1" x14ac:dyDescent="0.2">
      <c r="A14" s="655"/>
      <c r="B14" s="658"/>
      <c r="C14" s="307"/>
      <c r="D14" s="310"/>
      <c r="E14" s="539"/>
      <c r="F14" s="539"/>
      <c r="G14" s="575"/>
      <c r="H14" s="575"/>
      <c r="I14" s="576"/>
      <c r="J14" s="579"/>
      <c r="K14" s="152">
        <v>0.1</v>
      </c>
      <c r="L14" s="153" t="s">
        <v>34</v>
      </c>
      <c r="M14" s="87">
        <v>0</v>
      </c>
      <c r="N14" s="87">
        <v>0</v>
      </c>
      <c r="O14" s="87">
        <v>0</v>
      </c>
      <c r="P14" s="138">
        <v>0</v>
      </c>
      <c r="Q14" s="156">
        <f t="shared" si="0"/>
        <v>0</v>
      </c>
      <c r="R14" s="156">
        <f t="shared" si="1"/>
        <v>0</v>
      </c>
      <c r="S14" s="156">
        <f t="shared" si="2"/>
        <v>0</v>
      </c>
      <c r="T14" s="156">
        <f t="shared" si="3"/>
        <v>0</v>
      </c>
      <c r="U14" s="157">
        <f t="shared" si="4"/>
        <v>0</v>
      </c>
      <c r="V14" s="297"/>
      <c r="W14" s="297"/>
      <c r="X14" s="297"/>
      <c r="Y14" s="297"/>
      <c r="Z14" s="294"/>
      <c r="AA14" s="321"/>
      <c r="AB14" s="318"/>
      <c r="AC14" s="634"/>
      <c r="AW14" s="7"/>
      <c r="AX14" s="7"/>
      <c r="AY14" s="7"/>
      <c r="AZ14" s="7"/>
      <c r="BA14" s="7"/>
      <c r="BB14" s="7"/>
      <c r="BC14" s="7"/>
      <c r="BD14" s="7"/>
      <c r="BE14" s="7"/>
      <c r="BF14" s="7"/>
      <c r="BG14" s="7"/>
      <c r="BH14" s="7"/>
      <c r="BI14" s="7"/>
      <c r="BJ14" s="7"/>
      <c r="BK14" s="7"/>
      <c r="BL14" s="7"/>
      <c r="BM14" s="7"/>
    </row>
    <row r="15" spans="1:65" s="22" customFormat="1" ht="49.95" customHeight="1" x14ac:dyDescent="0.2">
      <c r="A15" s="655"/>
      <c r="B15" s="658"/>
      <c r="C15" s="307"/>
      <c r="D15" s="310"/>
      <c r="E15" s="539"/>
      <c r="F15" s="539"/>
      <c r="G15" s="575"/>
      <c r="H15" s="575"/>
      <c r="I15" s="576"/>
      <c r="J15" s="579" t="s">
        <v>755</v>
      </c>
      <c r="K15" s="149">
        <v>0.3</v>
      </c>
      <c r="L15" s="85" t="s">
        <v>30</v>
      </c>
      <c r="M15" s="202">
        <v>0</v>
      </c>
      <c r="N15" s="202">
        <v>0.2</v>
      </c>
      <c r="O15" s="202">
        <v>0.8</v>
      </c>
      <c r="P15" s="203">
        <v>1</v>
      </c>
      <c r="Q15" s="6">
        <f t="shared" si="0"/>
        <v>0</v>
      </c>
      <c r="R15" s="6">
        <f t="shared" si="1"/>
        <v>0.06</v>
      </c>
      <c r="S15" s="6">
        <f t="shared" si="2"/>
        <v>0.24</v>
      </c>
      <c r="T15" s="6">
        <f t="shared" si="3"/>
        <v>0.3</v>
      </c>
      <c r="U15" s="140">
        <f t="shared" si="4"/>
        <v>0.3</v>
      </c>
      <c r="V15" s="297"/>
      <c r="W15" s="297"/>
      <c r="X15" s="297"/>
      <c r="Y15" s="297"/>
      <c r="Z15" s="294"/>
      <c r="AA15" s="321"/>
      <c r="AB15" s="318"/>
      <c r="AC15" s="634"/>
      <c r="AW15" s="7"/>
      <c r="AX15" s="7"/>
      <c r="AY15" s="7"/>
      <c r="AZ15" s="7"/>
      <c r="BA15" s="7"/>
      <c r="BB15" s="7"/>
      <c r="BC15" s="7"/>
      <c r="BD15" s="7"/>
      <c r="BE15" s="7"/>
      <c r="BF15" s="7"/>
      <c r="BG15" s="7"/>
      <c r="BH15" s="7"/>
      <c r="BI15" s="7"/>
      <c r="BJ15" s="7"/>
      <c r="BK15" s="7"/>
      <c r="BL15" s="7"/>
      <c r="BM15" s="7"/>
    </row>
    <row r="16" spans="1:65" s="22" customFormat="1" ht="49.95" customHeight="1" x14ac:dyDescent="0.2">
      <c r="A16" s="655"/>
      <c r="B16" s="658"/>
      <c r="C16" s="307"/>
      <c r="D16" s="310"/>
      <c r="E16" s="539"/>
      <c r="F16" s="539"/>
      <c r="G16" s="575"/>
      <c r="H16" s="575"/>
      <c r="I16" s="576"/>
      <c r="J16" s="579"/>
      <c r="K16" s="152">
        <v>0.3</v>
      </c>
      <c r="L16" s="153" t="s">
        <v>34</v>
      </c>
      <c r="M16" s="87">
        <v>0</v>
      </c>
      <c r="N16" s="87">
        <v>0</v>
      </c>
      <c r="O16" s="87">
        <v>0</v>
      </c>
      <c r="P16" s="138">
        <v>0</v>
      </c>
      <c r="Q16" s="156">
        <f t="shared" si="0"/>
        <v>0</v>
      </c>
      <c r="R16" s="156">
        <f t="shared" si="1"/>
        <v>0</v>
      </c>
      <c r="S16" s="156">
        <f t="shared" si="2"/>
        <v>0</v>
      </c>
      <c r="T16" s="156">
        <f t="shared" si="3"/>
        <v>0</v>
      </c>
      <c r="U16" s="157">
        <f t="shared" si="4"/>
        <v>0</v>
      </c>
      <c r="V16" s="297"/>
      <c r="W16" s="297"/>
      <c r="X16" s="297"/>
      <c r="Y16" s="297"/>
      <c r="Z16" s="294"/>
      <c r="AA16" s="321"/>
      <c r="AB16" s="318"/>
      <c r="AC16" s="634"/>
      <c r="AW16" s="7"/>
      <c r="AX16" s="7"/>
      <c r="AY16" s="7"/>
      <c r="AZ16" s="7"/>
      <c r="BA16" s="7"/>
      <c r="BB16" s="7"/>
      <c r="BC16" s="7"/>
      <c r="BD16" s="7"/>
      <c r="BE16" s="7"/>
      <c r="BF16" s="7"/>
      <c r="BG16" s="7"/>
      <c r="BH16" s="7"/>
      <c r="BI16" s="7"/>
      <c r="BJ16" s="7"/>
      <c r="BK16" s="7"/>
      <c r="BL16" s="7"/>
      <c r="BM16" s="7"/>
    </row>
    <row r="17" spans="1:65" s="22" customFormat="1" ht="49.95" customHeight="1" x14ac:dyDescent="0.2">
      <c r="A17" s="655"/>
      <c r="B17" s="658"/>
      <c r="C17" s="307"/>
      <c r="D17" s="310"/>
      <c r="E17" s="539"/>
      <c r="F17" s="539"/>
      <c r="G17" s="575"/>
      <c r="H17" s="575"/>
      <c r="I17" s="576"/>
      <c r="J17" s="579" t="s">
        <v>756</v>
      </c>
      <c r="K17" s="149">
        <v>0.1</v>
      </c>
      <c r="L17" s="85" t="s">
        <v>30</v>
      </c>
      <c r="M17" s="202">
        <f>'[1]I TRIM - PA 2022'!O27</f>
        <v>0</v>
      </c>
      <c r="N17" s="202">
        <v>0</v>
      </c>
      <c r="O17" s="202">
        <v>0.3</v>
      </c>
      <c r="P17" s="203">
        <v>1</v>
      </c>
      <c r="Q17" s="6">
        <f t="shared" si="0"/>
        <v>0</v>
      </c>
      <c r="R17" s="6">
        <f t="shared" si="1"/>
        <v>0</v>
      </c>
      <c r="S17" s="6">
        <f t="shared" si="2"/>
        <v>0.03</v>
      </c>
      <c r="T17" s="6">
        <f t="shared" si="3"/>
        <v>0.1</v>
      </c>
      <c r="U17" s="140">
        <f t="shared" si="4"/>
        <v>0.1</v>
      </c>
      <c r="V17" s="297"/>
      <c r="W17" s="297"/>
      <c r="X17" s="297"/>
      <c r="Y17" s="297"/>
      <c r="Z17" s="294"/>
      <c r="AA17" s="321"/>
      <c r="AB17" s="318"/>
      <c r="AC17" s="634"/>
      <c r="AW17" s="7"/>
      <c r="AX17" s="7"/>
      <c r="AY17" s="7"/>
      <c r="AZ17" s="7"/>
      <c r="BA17" s="7"/>
      <c r="BB17" s="7"/>
      <c r="BC17" s="7"/>
      <c r="BD17" s="7"/>
      <c r="BE17" s="7"/>
      <c r="BF17" s="7"/>
      <c r="BG17" s="7"/>
      <c r="BH17" s="7"/>
      <c r="BI17" s="7"/>
      <c r="BJ17" s="7"/>
      <c r="BK17" s="7"/>
      <c r="BL17" s="7"/>
      <c r="BM17" s="7"/>
    </row>
    <row r="18" spans="1:65" s="22" customFormat="1" ht="49.95" customHeight="1" x14ac:dyDescent="0.2">
      <c r="A18" s="655"/>
      <c r="B18" s="658"/>
      <c r="C18" s="307"/>
      <c r="D18" s="310"/>
      <c r="E18" s="539"/>
      <c r="F18" s="539"/>
      <c r="G18" s="575"/>
      <c r="H18" s="575"/>
      <c r="I18" s="576"/>
      <c r="J18" s="579"/>
      <c r="K18" s="152">
        <v>0.1</v>
      </c>
      <c r="L18" s="153" t="s">
        <v>34</v>
      </c>
      <c r="M18" s="87">
        <v>0</v>
      </c>
      <c r="N18" s="87">
        <v>0</v>
      </c>
      <c r="O18" s="87">
        <v>0</v>
      </c>
      <c r="P18" s="138">
        <v>0</v>
      </c>
      <c r="Q18" s="156">
        <f t="shared" si="0"/>
        <v>0</v>
      </c>
      <c r="R18" s="156">
        <f t="shared" si="1"/>
        <v>0</v>
      </c>
      <c r="S18" s="156">
        <f t="shared" si="2"/>
        <v>0</v>
      </c>
      <c r="T18" s="156">
        <f t="shared" si="3"/>
        <v>0</v>
      </c>
      <c r="U18" s="157">
        <f t="shared" si="4"/>
        <v>0</v>
      </c>
      <c r="V18" s="297"/>
      <c r="W18" s="297"/>
      <c r="X18" s="297"/>
      <c r="Y18" s="297"/>
      <c r="Z18" s="294"/>
      <c r="AA18" s="321"/>
      <c r="AB18" s="318"/>
      <c r="AC18" s="634"/>
      <c r="AW18" s="7"/>
      <c r="AX18" s="7"/>
      <c r="AY18" s="7"/>
      <c r="AZ18" s="7"/>
      <c r="BA18" s="7"/>
      <c r="BB18" s="7"/>
      <c r="BC18" s="7"/>
      <c r="BD18" s="7"/>
      <c r="BE18" s="7"/>
      <c r="BF18" s="7"/>
      <c r="BG18" s="7"/>
      <c r="BH18" s="7"/>
      <c r="BI18" s="7"/>
      <c r="BJ18" s="7"/>
      <c r="BK18" s="7"/>
      <c r="BL18" s="7"/>
      <c r="BM18" s="7"/>
    </row>
    <row r="19" spans="1:65" s="22" customFormat="1" ht="49.95" customHeight="1" x14ac:dyDescent="0.2">
      <c r="A19" s="655"/>
      <c r="B19" s="658"/>
      <c r="C19" s="307"/>
      <c r="D19" s="310"/>
      <c r="E19" s="539"/>
      <c r="F19" s="539"/>
      <c r="G19" s="575"/>
      <c r="H19" s="575"/>
      <c r="I19" s="576"/>
      <c r="J19" s="579" t="s">
        <v>757</v>
      </c>
      <c r="K19" s="149">
        <v>0.4</v>
      </c>
      <c r="L19" s="85" t="s">
        <v>30</v>
      </c>
      <c r="M19" s="202">
        <f>'[1]I TRIM - PA 2022'!O31</f>
        <v>0</v>
      </c>
      <c r="N19" s="202">
        <v>0</v>
      </c>
      <c r="O19" s="202">
        <v>0.3</v>
      </c>
      <c r="P19" s="203">
        <v>1</v>
      </c>
      <c r="Q19" s="6">
        <f t="shared" si="0"/>
        <v>0</v>
      </c>
      <c r="R19" s="6">
        <f t="shared" si="1"/>
        <v>0</v>
      </c>
      <c r="S19" s="6">
        <f t="shared" si="2"/>
        <v>0.12</v>
      </c>
      <c r="T19" s="6">
        <f t="shared" si="3"/>
        <v>0.4</v>
      </c>
      <c r="U19" s="140">
        <f t="shared" si="4"/>
        <v>0.4</v>
      </c>
      <c r="V19" s="297"/>
      <c r="W19" s="297"/>
      <c r="X19" s="297"/>
      <c r="Y19" s="297"/>
      <c r="Z19" s="294"/>
      <c r="AA19" s="321"/>
      <c r="AB19" s="318"/>
      <c r="AC19" s="634"/>
      <c r="AW19" s="7"/>
      <c r="AX19" s="7"/>
      <c r="AY19" s="7"/>
      <c r="AZ19" s="7"/>
      <c r="BA19" s="7"/>
      <c r="BB19" s="7"/>
      <c r="BC19" s="7"/>
      <c r="BD19" s="7"/>
      <c r="BE19" s="7"/>
      <c r="BF19" s="7"/>
      <c r="BG19" s="7"/>
      <c r="BH19" s="7"/>
      <c r="BI19" s="7"/>
      <c r="BJ19" s="7"/>
      <c r="BK19" s="7"/>
      <c r="BL19" s="7"/>
      <c r="BM19" s="7"/>
    </row>
    <row r="20" spans="1:65" s="22" customFormat="1" ht="49.95" customHeight="1" x14ac:dyDescent="0.2">
      <c r="A20" s="655"/>
      <c r="B20" s="658"/>
      <c r="C20" s="307"/>
      <c r="D20" s="310"/>
      <c r="E20" s="580"/>
      <c r="F20" s="580"/>
      <c r="G20" s="575"/>
      <c r="H20" s="575"/>
      <c r="I20" s="576"/>
      <c r="J20" s="579"/>
      <c r="K20" s="152">
        <v>0.4</v>
      </c>
      <c r="L20" s="153" t="s">
        <v>34</v>
      </c>
      <c r="M20" s="87">
        <v>0</v>
      </c>
      <c r="N20" s="87">
        <v>0</v>
      </c>
      <c r="O20" s="87">
        <v>0</v>
      </c>
      <c r="P20" s="138">
        <v>0</v>
      </c>
      <c r="Q20" s="156">
        <f t="shared" si="0"/>
        <v>0</v>
      </c>
      <c r="R20" s="156">
        <f t="shared" si="1"/>
        <v>0</v>
      </c>
      <c r="S20" s="156">
        <f t="shared" si="2"/>
        <v>0</v>
      </c>
      <c r="T20" s="156">
        <f t="shared" si="3"/>
        <v>0</v>
      </c>
      <c r="U20" s="157">
        <f t="shared" si="4"/>
        <v>0</v>
      </c>
      <c r="V20" s="298"/>
      <c r="W20" s="298"/>
      <c r="X20" s="298"/>
      <c r="Y20" s="298"/>
      <c r="Z20" s="294"/>
      <c r="AA20" s="321"/>
      <c r="AB20" s="318"/>
      <c r="AC20" s="634"/>
      <c r="AW20" s="7"/>
      <c r="AX20" s="7"/>
      <c r="AY20" s="7"/>
      <c r="AZ20" s="7"/>
      <c r="BA20" s="7"/>
      <c r="BB20" s="7"/>
      <c r="BC20" s="7"/>
      <c r="BD20" s="7"/>
      <c r="BE20" s="7"/>
      <c r="BF20" s="7"/>
      <c r="BG20" s="7"/>
      <c r="BH20" s="7"/>
      <c r="BI20" s="7"/>
      <c r="BJ20" s="7"/>
      <c r="BK20" s="7"/>
      <c r="BL20" s="7"/>
      <c r="BM20" s="7"/>
    </row>
    <row r="21" spans="1:65" s="22" customFormat="1" ht="66.75" customHeight="1" x14ac:dyDescent="0.2">
      <c r="A21" s="655"/>
      <c r="B21" s="658"/>
      <c r="C21" s="307"/>
      <c r="D21" s="310" t="s">
        <v>40</v>
      </c>
      <c r="E21" s="538" t="s">
        <v>615</v>
      </c>
      <c r="F21" s="538">
        <v>4</v>
      </c>
      <c r="G21" s="575" t="s">
        <v>744</v>
      </c>
      <c r="H21" s="575" t="s">
        <v>747</v>
      </c>
      <c r="I21" s="581">
        <f>X21</f>
        <v>0</v>
      </c>
      <c r="J21" s="582" t="s">
        <v>758</v>
      </c>
      <c r="K21" s="149">
        <v>0.6</v>
      </c>
      <c r="L21" s="85" t="s">
        <v>30</v>
      </c>
      <c r="M21" s="86">
        <v>0.25</v>
      </c>
      <c r="N21" s="86">
        <v>0.5</v>
      </c>
      <c r="O21" s="86">
        <v>0.75</v>
      </c>
      <c r="P21" s="137">
        <v>1</v>
      </c>
      <c r="Q21" s="6">
        <f t="shared" si="0"/>
        <v>0.15</v>
      </c>
      <c r="R21" s="6">
        <f t="shared" si="1"/>
        <v>0.3</v>
      </c>
      <c r="S21" s="6">
        <f t="shared" si="2"/>
        <v>0.44999999999999996</v>
      </c>
      <c r="T21" s="6">
        <f t="shared" si="3"/>
        <v>0.6</v>
      </c>
      <c r="U21" s="140">
        <f t="shared" si="4"/>
        <v>0.6</v>
      </c>
      <c r="V21" s="296">
        <f>+Q22+Q24+Q26</f>
        <v>0</v>
      </c>
      <c r="W21" s="296">
        <f>+R22+R24+R26</f>
        <v>0</v>
      </c>
      <c r="X21" s="296">
        <f>+S22+S24+S26</f>
        <v>0</v>
      </c>
      <c r="Y21" s="296">
        <f>+T22+T24+T26</f>
        <v>0</v>
      </c>
      <c r="Z21" s="294"/>
      <c r="AA21" s="321"/>
      <c r="AB21" s="318"/>
      <c r="AC21" s="634"/>
      <c r="AW21" s="7"/>
      <c r="AX21" s="7"/>
      <c r="AY21" s="7"/>
      <c r="AZ21" s="7"/>
      <c r="BA21" s="7"/>
      <c r="BB21" s="7"/>
      <c r="BC21" s="7"/>
      <c r="BD21" s="7"/>
      <c r="BE21" s="7"/>
      <c r="BF21" s="7"/>
      <c r="BG21" s="7"/>
      <c r="BH21" s="7"/>
      <c r="BI21" s="7"/>
      <c r="BJ21" s="7"/>
      <c r="BK21" s="7"/>
      <c r="BL21" s="7"/>
      <c r="BM21" s="7"/>
    </row>
    <row r="22" spans="1:65" s="22" customFormat="1" ht="49.95" customHeight="1" x14ac:dyDescent="0.2">
      <c r="A22" s="655"/>
      <c r="B22" s="658"/>
      <c r="C22" s="307"/>
      <c r="D22" s="310"/>
      <c r="E22" s="539"/>
      <c r="F22" s="539"/>
      <c r="G22" s="575"/>
      <c r="H22" s="575"/>
      <c r="I22" s="583"/>
      <c r="J22" s="584"/>
      <c r="K22" s="152">
        <v>0.6</v>
      </c>
      <c r="L22" s="153" t="s">
        <v>34</v>
      </c>
      <c r="M22" s="87">
        <v>0</v>
      </c>
      <c r="N22" s="87">
        <v>0</v>
      </c>
      <c r="O22" s="87">
        <v>0</v>
      </c>
      <c r="P22" s="138">
        <v>0</v>
      </c>
      <c r="Q22" s="156">
        <f t="shared" si="0"/>
        <v>0</v>
      </c>
      <c r="R22" s="156">
        <f t="shared" si="1"/>
        <v>0</v>
      </c>
      <c r="S22" s="156">
        <f t="shared" si="2"/>
        <v>0</v>
      </c>
      <c r="T22" s="156">
        <f t="shared" si="3"/>
        <v>0</v>
      </c>
      <c r="U22" s="157">
        <f t="shared" si="4"/>
        <v>0</v>
      </c>
      <c r="V22" s="297"/>
      <c r="W22" s="297"/>
      <c r="X22" s="297"/>
      <c r="Y22" s="297"/>
      <c r="Z22" s="294"/>
      <c r="AA22" s="321"/>
      <c r="AB22" s="318"/>
      <c r="AC22" s="634"/>
      <c r="AW22" s="7"/>
      <c r="AX22" s="7"/>
      <c r="AY22" s="7"/>
      <c r="AZ22" s="7"/>
      <c r="BA22" s="7"/>
      <c r="BB22" s="7"/>
      <c r="BC22" s="7"/>
      <c r="BD22" s="7"/>
      <c r="BE22" s="7"/>
      <c r="BF22" s="7"/>
      <c r="BG22" s="7"/>
      <c r="BH22" s="7"/>
      <c r="BI22" s="7"/>
      <c r="BJ22" s="7"/>
      <c r="BK22" s="7"/>
      <c r="BL22" s="7"/>
      <c r="BM22" s="7"/>
    </row>
    <row r="23" spans="1:65" s="22" customFormat="1" ht="49.95" customHeight="1" x14ac:dyDescent="0.2">
      <c r="A23" s="655"/>
      <c r="B23" s="658"/>
      <c r="C23" s="307"/>
      <c r="D23" s="310"/>
      <c r="E23" s="539"/>
      <c r="F23" s="539"/>
      <c r="G23" s="575"/>
      <c r="H23" s="575"/>
      <c r="I23" s="583"/>
      <c r="J23" s="579" t="s">
        <v>759</v>
      </c>
      <c r="K23" s="149">
        <v>0.2</v>
      </c>
      <c r="L23" s="85" t="s">
        <v>30</v>
      </c>
      <c r="M23" s="86">
        <v>0</v>
      </c>
      <c r="N23" s="86">
        <v>0</v>
      </c>
      <c r="O23" s="86">
        <v>0.5</v>
      </c>
      <c r="P23" s="137">
        <v>1</v>
      </c>
      <c r="Q23" s="6">
        <f t="shared" si="0"/>
        <v>0</v>
      </c>
      <c r="R23" s="6">
        <f t="shared" si="1"/>
        <v>0</v>
      </c>
      <c r="S23" s="6">
        <f t="shared" si="2"/>
        <v>0.1</v>
      </c>
      <c r="T23" s="6">
        <f t="shared" si="3"/>
        <v>0.2</v>
      </c>
      <c r="U23" s="140">
        <f t="shared" si="4"/>
        <v>0.2</v>
      </c>
      <c r="V23" s="297"/>
      <c r="W23" s="297"/>
      <c r="X23" s="297"/>
      <c r="Y23" s="297"/>
      <c r="Z23" s="294"/>
      <c r="AA23" s="321"/>
      <c r="AB23" s="318"/>
      <c r="AC23" s="634"/>
      <c r="AW23" s="7"/>
      <c r="AX23" s="7"/>
      <c r="AY23" s="7"/>
      <c r="AZ23" s="7"/>
      <c r="BA23" s="7"/>
      <c r="BB23" s="7"/>
      <c r="BC23" s="7"/>
      <c r="BD23" s="7"/>
      <c r="BE23" s="7"/>
      <c r="BF23" s="7"/>
      <c r="BG23" s="7"/>
      <c r="BH23" s="7"/>
      <c r="BI23" s="7"/>
      <c r="BJ23" s="7"/>
      <c r="BK23" s="7"/>
      <c r="BL23" s="7"/>
      <c r="BM23" s="7"/>
    </row>
    <row r="24" spans="1:65" s="22" customFormat="1" ht="64.8" customHeight="1" x14ac:dyDescent="0.2">
      <c r="A24" s="655"/>
      <c r="B24" s="658"/>
      <c r="C24" s="307"/>
      <c r="D24" s="310"/>
      <c r="E24" s="539"/>
      <c r="F24" s="539"/>
      <c r="G24" s="575"/>
      <c r="H24" s="575"/>
      <c r="I24" s="583"/>
      <c r="J24" s="585"/>
      <c r="K24" s="152">
        <v>0.2</v>
      </c>
      <c r="L24" s="153" t="s">
        <v>34</v>
      </c>
      <c r="M24" s="87">
        <v>0</v>
      </c>
      <c r="N24" s="87">
        <v>0</v>
      </c>
      <c r="O24" s="87">
        <v>0</v>
      </c>
      <c r="P24" s="138">
        <v>0</v>
      </c>
      <c r="Q24" s="156">
        <f t="shared" si="0"/>
        <v>0</v>
      </c>
      <c r="R24" s="156">
        <f t="shared" si="1"/>
        <v>0</v>
      </c>
      <c r="S24" s="156">
        <f t="shared" si="2"/>
        <v>0</v>
      </c>
      <c r="T24" s="156">
        <f t="shared" si="3"/>
        <v>0</v>
      </c>
      <c r="U24" s="157">
        <f t="shared" si="4"/>
        <v>0</v>
      </c>
      <c r="V24" s="297"/>
      <c r="W24" s="297"/>
      <c r="X24" s="297"/>
      <c r="Y24" s="297"/>
      <c r="Z24" s="294"/>
      <c r="AA24" s="321"/>
      <c r="AB24" s="318"/>
      <c r="AC24" s="634"/>
      <c r="AW24" s="7"/>
      <c r="AX24" s="7"/>
      <c r="AY24" s="7"/>
      <c r="AZ24" s="7"/>
      <c r="BA24" s="7"/>
      <c r="BB24" s="7"/>
      <c r="BC24" s="7"/>
      <c r="BD24" s="7"/>
      <c r="BE24" s="7"/>
      <c r="BF24" s="7"/>
      <c r="BG24" s="7"/>
      <c r="BH24" s="7"/>
      <c r="BI24" s="7"/>
      <c r="BJ24" s="7"/>
      <c r="BK24" s="7"/>
      <c r="BL24" s="7"/>
      <c r="BM24" s="7"/>
    </row>
    <row r="25" spans="1:65" s="22" customFormat="1" ht="49.95" customHeight="1" x14ac:dyDescent="0.2">
      <c r="A25" s="655"/>
      <c r="B25" s="658"/>
      <c r="C25" s="307"/>
      <c r="D25" s="310"/>
      <c r="E25" s="539"/>
      <c r="F25" s="539"/>
      <c r="G25" s="575"/>
      <c r="H25" s="575"/>
      <c r="I25" s="583"/>
      <c r="J25" s="579" t="s">
        <v>773</v>
      </c>
      <c r="K25" s="149">
        <v>0.2</v>
      </c>
      <c r="L25" s="89" t="s">
        <v>30</v>
      </c>
      <c r="M25" s="86">
        <v>0</v>
      </c>
      <c r="N25" s="86">
        <v>0.5</v>
      </c>
      <c r="O25" s="86">
        <v>0.5</v>
      </c>
      <c r="P25" s="137">
        <v>1</v>
      </c>
      <c r="Q25" s="6">
        <f t="shared" si="0"/>
        <v>0</v>
      </c>
      <c r="R25" s="6">
        <f t="shared" si="1"/>
        <v>0.1</v>
      </c>
      <c r="S25" s="6">
        <f t="shared" si="2"/>
        <v>0.1</v>
      </c>
      <c r="T25" s="6">
        <f t="shared" si="3"/>
        <v>0.2</v>
      </c>
      <c r="U25" s="140">
        <f t="shared" si="4"/>
        <v>0.2</v>
      </c>
      <c r="V25" s="297"/>
      <c r="W25" s="297"/>
      <c r="X25" s="297"/>
      <c r="Y25" s="297"/>
      <c r="Z25" s="294"/>
      <c r="AA25" s="321"/>
      <c r="AB25" s="318"/>
      <c r="AC25" s="634"/>
      <c r="AW25" s="7"/>
      <c r="AX25" s="7"/>
      <c r="AY25" s="7"/>
      <c r="AZ25" s="7"/>
      <c r="BA25" s="7"/>
      <c r="BB25" s="7"/>
      <c r="BC25" s="7"/>
      <c r="BD25" s="7"/>
      <c r="BE25" s="7"/>
      <c r="BF25" s="7"/>
      <c r="BG25" s="7"/>
      <c r="BH25" s="7"/>
      <c r="BI25" s="7"/>
      <c r="BJ25" s="7"/>
      <c r="BK25" s="7"/>
      <c r="BL25" s="7"/>
      <c r="BM25" s="7"/>
    </row>
    <row r="26" spans="1:65" s="22" customFormat="1" ht="100.8" customHeight="1" x14ac:dyDescent="0.2">
      <c r="A26" s="655"/>
      <c r="B26" s="658"/>
      <c r="C26" s="308"/>
      <c r="D26" s="310"/>
      <c r="E26" s="580"/>
      <c r="F26" s="580"/>
      <c r="G26" s="575"/>
      <c r="H26" s="575"/>
      <c r="I26" s="586"/>
      <c r="J26" s="579"/>
      <c r="K26" s="152">
        <v>0.2</v>
      </c>
      <c r="L26" s="153" t="s">
        <v>34</v>
      </c>
      <c r="M26" s="87">
        <v>0</v>
      </c>
      <c r="N26" s="87">
        <v>0</v>
      </c>
      <c r="O26" s="87">
        <v>0</v>
      </c>
      <c r="P26" s="138">
        <v>0</v>
      </c>
      <c r="Q26" s="156">
        <f t="shared" si="0"/>
        <v>0</v>
      </c>
      <c r="R26" s="156">
        <f t="shared" si="1"/>
        <v>0</v>
      </c>
      <c r="S26" s="156">
        <f t="shared" si="2"/>
        <v>0</v>
      </c>
      <c r="T26" s="156">
        <f t="shared" si="3"/>
        <v>0</v>
      </c>
      <c r="U26" s="157">
        <f t="shared" si="4"/>
        <v>0</v>
      </c>
      <c r="V26" s="298"/>
      <c r="W26" s="298"/>
      <c r="X26" s="298"/>
      <c r="Y26" s="298"/>
      <c r="Z26" s="294"/>
      <c r="AA26" s="322"/>
      <c r="AB26" s="318"/>
      <c r="AC26" s="634"/>
      <c r="AW26" s="7"/>
      <c r="AX26" s="7"/>
      <c r="AY26" s="7"/>
      <c r="AZ26" s="7"/>
      <c r="BA26" s="7"/>
      <c r="BB26" s="7"/>
      <c r="BC26" s="7"/>
      <c r="BD26" s="7"/>
      <c r="BE26" s="7"/>
      <c r="BF26" s="7"/>
      <c r="BG26" s="7"/>
      <c r="BH26" s="7"/>
      <c r="BI26" s="7"/>
      <c r="BJ26" s="7"/>
      <c r="BK26" s="7"/>
      <c r="BL26" s="7"/>
      <c r="BM26" s="7"/>
    </row>
    <row r="27" spans="1:65" s="22" customFormat="1" ht="49.95" customHeight="1" x14ac:dyDescent="0.2">
      <c r="A27" s="655"/>
      <c r="B27" s="658"/>
      <c r="C27" s="306" t="s">
        <v>35</v>
      </c>
      <c r="D27" s="310" t="s">
        <v>41</v>
      </c>
      <c r="E27" s="538" t="s">
        <v>626</v>
      </c>
      <c r="F27" s="538">
        <v>5</v>
      </c>
      <c r="G27" s="575" t="s">
        <v>42</v>
      </c>
      <c r="H27" s="330" t="s">
        <v>43</v>
      </c>
      <c r="I27" s="572">
        <v>0</v>
      </c>
      <c r="J27" s="587" t="s">
        <v>760</v>
      </c>
      <c r="K27" s="149">
        <v>0.3</v>
      </c>
      <c r="L27" s="88" t="s">
        <v>30</v>
      </c>
      <c r="M27" s="86">
        <v>0</v>
      </c>
      <c r="N27" s="86">
        <v>1</v>
      </c>
      <c r="O27" s="86">
        <v>1</v>
      </c>
      <c r="P27" s="137">
        <v>1</v>
      </c>
      <c r="Q27" s="6">
        <f t="shared" si="0"/>
        <v>0</v>
      </c>
      <c r="R27" s="6">
        <f t="shared" si="1"/>
        <v>0.3</v>
      </c>
      <c r="S27" s="6">
        <f t="shared" si="2"/>
        <v>0.3</v>
      </c>
      <c r="T27" s="6">
        <f t="shared" si="3"/>
        <v>0.3</v>
      </c>
      <c r="U27" s="140">
        <f t="shared" si="4"/>
        <v>0.3</v>
      </c>
      <c r="V27" s="296">
        <v>0</v>
      </c>
      <c r="W27" s="296">
        <v>0</v>
      </c>
      <c r="X27" s="296">
        <v>0</v>
      </c>
      <c r="Y27" s="296">
        <v>0</v>
      </c>
      <c r="Z27" s="294"/>
      <c r="AA27" s="320" t="s">
        <v>44</v>
      </c>
      <c r="AB27" s="318"/>
      <c r="AC27" s="634"/>
      <c r="AW27" s="7"/>
      <c r="AX27" s="7"/>
      <c r="AY27" s="7"/>
      <c r="AZ27" s="7"/>
      <c r="BA27" s="7"/>
      <c r="BB27" s="7"/>
      <c r="BC27" s="7"/>
      <c r="BD27" s="7"/>
      <c r="BE27" s="7"/>
      <c r="BF27" s="7"/>
      <c r="BG27" s="7"/>
      <c r="BH27" s="7"/>
      <c r="BI27" s="7"/>
      <c r="BJ27" s="7"/>
      <c r="BK27" s="7"/>
      <c r="BL27" s="7"/>
      <c r="BM27" s="7"/>
    </row>
    <row r="28" spans="1:65" s="22" customFormat="1" ht="111" customHeight="1" x14ac:dyDescent="0.2">
      <c r="A28" s="655"/>
      <c r="B28" s="658"/>
      <c r="C28" s="307"/>
      <c r="D28" s="310"/>
      <c r="E28" s="539"/>
      <c r="F28" s="539"/>
      <c r="G28" s="575"/>
      <c r="H28" s="330"/>
      <c r="I28" s="572"/>
      <c r="J28" s="587"/>
      <c r="K28" s="152">
        <v>0.3</v>
      </c>
      <c r="L28" s="153" t="s">
        <v>34</v>
      </c>
      <c r="M28" s="87">
        <v>0.8</v>
      </c>
      <c r="N28" s="87">
        <v>0</v>
      </c>
      <c r="O28" s="87">
        <v>0</v>
      </c>
      <c r="P28" s="138">
        <v>0</v>
      </c>
      <c r="Q28" s="156">
        <v>0</v>
      </c>
      <c r="R28" s="156">
        <f t="shared" si="1"/>
        <v>0</v>
      </c>
      <c r="S28" s="156">
        <f t="shared" si="2"/>
        <v>0</v>
      </c>
      <c r="T28" s="156">
        <f t="shared" si="3"/>
        <v>0</v>
      </c>
      <c r="U28" s="157">
        <f t="shared" si="4"/>
        <v>0</v>
      </c>
      <c r="V28" s="297"/>
      <c r="W28" s="297"/>
      <c r="X28" s="297"/>
      <c r="Y28" s="297"/>
      <c r="Z28" s="294"/>
      <c r="AA28" s="321"/>
      <c r="AB28" s="318"/>
      <c r="AC28" s="634"/>
      <c r="AW28" s="7"/>
      <c r="AX28" s="7"/>
      <c r="AY28" s="7"/>
      <c r="AZ28" s="7"/>
      <c r="BA28" s="7"/>
      <c r="BB28" s="7"/>
      <c r="BC28" s="7"/>
      <c r="BD28" s="7"/>
      <c r="BE28" s="7"/>
      <c r="BF28" s="7"/>
      <c r="BG28" s="7"/>
      <c r="BH28" s="7"/>
      <c r="BI28" s="7"/>
      <c r="BJ28" s="7"/>
      <c r="BK28" s="7"/>
      <c r="BL28" s="7"/>
      <c r="BM28" s="7"/>
    </row>
    <row r="29" spans="1:65" s="22" customFormat="1" ht="49.95" customHeight="1" x14ac:dyDescent="0.2">
      <c r="A29" s="655"/>
      <c r="B29" s="658"/>
      <c r="C29" s="307"/>
      <c r="D29" s="310"/>
      <c r="E29" s="539"/>
      <c r="F29" s="539"/>
      <c r="G29" s="575"/>
      <c r="H29" s="330"/>
      <c r="I29" s="572"/>
      <c r="J29" s="587" t="s">
        <v>761</v>
      </c>
      <c r="K29" s="149">
        <v>0.3</v>
      </c>
      <c r="L29" s="85" t="s">
        <v>30</v>
      </c>
      <c r="M29" s="86">
        <v>0</v>
      </c>
      <c r="N29" s="86">
        <v>1</v>
      </c>
      <c r="O29" s="86">
        <v>1</v>
      </c>
      <c r="P29" s="137">
        <v>1</v>
      </c>
      <c r="Q29" s="6">
        <f t="shared" si="0"/>
        <v>0</v>
      </c>
      <c r="R29" s="6">
        <f t="shared" si="1"/>
        <v>0.3</v>
      </c>
      <c r="S29" s="6">
        <f t="shared" si="2"/>
        <v>0.3</v>
      </c>
      <c r="T29" s="6">
        <f t="shared" si="3"/>
        <v>0.3</v>
      </c>
      <c r="U29" s="140">
        <f t="shared" si="4"/>
        <v>0.3</v>
      </c>
      <c r="V29" s="297"/>
      <c r="W29" s="297"/>
      <c r="X29" s="297"/>
      <c r="Y29" s="297"/>
      <c r="Z29" s="294"/>
      <c r="AA29" s="321"/>
      <c r="AB29" s="318"/>
      <c r="AC29" s="634"/>
      <c r="AW29" s="7"/>
      <c r="AX29" s="7"/>
      <c r="AY29" s="7"/>
      <c r="AZ29" s="7"/>
      <c r="BA29" s="7"/>
      <c r="BB29" s="7"/>
      <c r="BC29" s="7"/>
      <c r="BD29" s="7"/>
      <c r="BE29" s="7"/>
      <c r="BF29" s="7"/>
      <c r="BG29" s="7"/>
      <c r="BH29" s="7"/>
      <c r="BI29" s="7"/>
      <c r="BJ29" s="7"/>
      <c r="BK29" s="7"/>
      <c r="BL29" s="7"/>
      <c r="BM29" s="7"/>
    </row>
    <row r="30" spans="1:65" s="22" customFormat="1" ht="77.400000000000006" customHeight="1" x14ac:dyDescent="0.2">
      <c r="A30" s="655"/>
      <c r="B30" s="658"/>
      <c r="C30" s="307"/>
      <c r="D30" s="310"/>
      <c r="E30" s="539"/>
      <c r="F30" s="539"/>
      <c r="G30" s="575"/>
      <c r="H30" s="330"/>
      <c r="I30" s="572"/>
      <c r="J30" s="587"/>
      <c r="K30" s="152">
        <v>0.3</v>
      </c>
      <c r="L30" s="153" t="s">
        <v>34</v>
      </c>
      <c r="M30" s="87">
        <v>0</v>
      </c>
      <c r="N30" s="87">
        <v>0</v>
      </c>
      <c r="O30" s="87">
        <v>0</v>
      </c>
      <c r="P30" s="138">
        <v>0</v>
      </c>
      <c r="Q30" s="156">
        <f t="shared" si="0"/>
        <v>0</v>
      </c>
      <c r="R30" s="156">
        <f t="shared" si="1"/>
        <v>0</v>
      </c>
      <c r="S30" s="156">
        <f t="shared" si="2"/>
        <v>0</v>
      </c>
      <c r="T30" s="156">
        <f t="shared" si="3"/>
        <v>0</v>
      </c>
      <c r="U30" s="157">
        <f t="shared" si="4"/>
        <v>0</v>
      </c>
      <c r="V30" s="297"/>
      <c r="W30" s="297"/>
      <c r="X30" s="297"/>
      <c r="Y30" s="297"/>
      <c r="Z30" s="294"/>
      <c r="AA30" s="321"/>
      <c r="AB30" s="318"/>
      <c r="AC30" s="634"/>
      <c r="AW30" s="7"/>
      <c r="AX30" s="7"/>
      <c r="AY30" s="7"/>
      <c r="AZ30" s="7"/>
      <c r="BA30" s="7"/>
      <c r="BB30" s="7"/>
      <c r="BC30" s="7"/>
      <c r="BD30" s="7"/>
      <c r="BE30" s="7"/>
      <c r="BF30" s="7"/>
      <c r="BG30" s="7"/>
      <c r="BH30" s="7"/>
      <c r="BI30" s="7"/>
      <c r="BJ30" s="7"/>
      <c r="BK30" s="7"/>
      <c r="BL30" s="7"/>
      <c r="BM30" s="7"/>
    </row>
    <row r="31" spans="1:65" s="22" customFormat="1" ht="49.95" customHeight="1" x14ac:dyDescent="0.2">
      <c r="A31" s="655"/>
      <c r="B31" s="658"/>
      <c r="C31" s="307"/>
      <c r="D31" s="310"/>
      <c r="E31" s="539"/>
      <c r="F31" s="539"/>
      <c r="G31" s="575"/>
      <c r="H31" s="330"/>
      <c r="I31" s="572"/>
      <c r="J31" s="587" t="s">
        <v>774</v>
      </c>
      <c r="K31" s="149">
        <v>0.4</v>
      </c>
      <c r="L31" s="85" t="s">
        <v>30</v>
      </c>
      <c r="M31" s="86">
        <v>0</v>
      </c>
      <c r="N31" s="86">
        <v>0.25</v>
      </c>
      <c r="O31" s="86">
        <v>0.75</v>
      </c>
      <c r="P31" s="137">
        <v>1</v>
      </c>
      <c r="Q31" s="6">
        <f t="shared" si="0"/>
        <v>0</v>
      </c>
      <c r="R31" s="6">
        <f t="shared" si="1"/>
        <v>0.1</v>
      </c>
      <c r="S31" s="6">
        <f t="shared" si="2"/>
        <v>0.30000000000000004</v>
      </c>
      <c r="T31" s="6">
        <f t="shared" si="3"/>
        <v>0.4</v>
      </c>
      <c r="U31" s="140">
        <f t="shared" si="4"/>
        <v>0.4</v>
      </c>
      <c r="V31" s="297"/>
      <c r="W31" s="297"/>
      <c r="X31" s="297"/>
      <c r="Y31" s="297"/>
      <c r="Z31" s="294"/>
      <c r="AA31" s="321"/>
      <c r="AB31" s="318"/>
      <c r="AC31" s="634"/>
      <c r="AW31" s="7"/>
      <c r="AX31" s="7"/>
      <c r="AY31" s="7"/>
      <c r="AZ31" s="7"/>
      <c r="BA31" s="7"/>
      <c r="BB31" s="7"/>
      <c r="BC31" s="7"/>
      <c r="BD31" s="7"/>
      <c r="BE31" s="7"/>
      <c r="BF31" s="7"/>
      <c r="BG31" s="7"/>
      <c r="BH31" s="7"/>
      <c r="BI31" s="7"/>
      <c r="BJ31" s="7"/>
      <c r="BK31" s="7"/>
      <c r="BL31" s="7"/>
      <c r="BM31" s="7"/>
    </row>
    <row r="32" spans="1:65" s="22" customFormat="1" ht="90" customHeight="1" x14ac:dyDescent="0.2">
      <c r="A32" s="655"/>
      <c r="B32" s="658"/>
      <c r="C32" s="307"/>
      <c r="D32" s="310"/>
      <c r="E32" s="580"/>
      <c r="F32" s="580"/>
      <c r="G32" s="575"/>
      <c r="H32" s="330"/>
      <c r="I32" s="572"/>
      <c r="J32" s="587"/>
      <c r="K32" s="152">
        <v>0.4</v>
      </c>
      <c r="L32" s="153" t="s">
        <v>34</v>
      </c>
      <c r="M32" s="87">
        <v>0</v>
      </c>
      <c r="N32" s="87">
        <v>0</v>
      </c>
      <c r="O32" s="87">
        <v>0</v>
      </c>
      <c r="P32" s="138">
        <v>0</v>
      </c>
      <c r="Q32" s="156">
        <f t="shared" si="0"/>
        <v>0</v>
      </c>
      <c r="R32" s="156">
        <f t="shared" si="1"/>
        <v>0</v>
      </c>
      <c r="S32" s="156">
        <f t="shared" si="2"/>
        <v>0</v>
      </c>
      <c r="T32" s="156">
        <f t="shared" si="3"/>
        <v>0</v>
      </c>
      <c r="U32" s="157">
        <f t="shared" si="4"/>
        <v>0</v>
      </c>
      <c r="V32" s="297"/>
      <c r="W32" s="297"/>
      <c r="X32" s="297"/>
      <c r="Y32" s="297"/>
      <c r="Z32" s="294"/>
      <c r="AA32" s="321"/>
      <c r="AB32" s="318"/>
      <c r="AC32" s="634"/>
      <c r="AW32" s="7"/>
      <c r="AX32" s="7"/>
      <c r="AY32" s="7"/>
      <c r="AZ32" s="7"/>
      <c r="BA32" s="7"/>
      <c r="BB32" s="7"/>
      <c r="BC32" s="7"/>
      <c r="BD32" s="7"/>
      <c r="BE32" s="7"/>
      <c r="BF32" s="7"/>
      <c r="BG32" s="7"/>
      <c r="BH32" s="7"/>
      <c r="BI32" s="7"/>
      <c r="BJ32" s="7"/>
      <c r="BK32" s="7"/>
      <c r="BL32" s="7"/>
      <c r="BM32" s="7"/>
    </row>
    <row r="33" spans="1:65" s="22" customFormat="1" ht="49.95" customHeight="1" x14ac:dyDescent="0.2">
      <c r="A33" s="655"/>
      <c r="B33" s="658"/>
      <c r="C33" s="307"/>
      <c r="D33" s="309" t="s">
        <v>45</v>
      </c>
      <c r="E33" s="539" t="s">
        <v>627</v>
      </c>
      <c r="F33" s="539">
        <v>6</v>
      </c>
      <c r="G33" s="330" t="s">
        <v>628</v>
      </c>
      <c r="H33" s="330" t="s">
        <v>796</v>
      </c>
      <c r="I33" s="576"/>
      <c r="J33" s="588" t="s">
        <v>762</v>
      </c>
      <c r="K33" s="151">
        <v>0.5</v>
      </c>
      <c r="L33" s="85" t="s">
        <v>30</v>
      </c>
      <c r="M33" s="86">
        <v>0</v>
      </c>
      <c r="N33" s="86">
        <v>0</v>
      </c>
      <c r="O33" s="86">
        <v>0</v>
      </c>
      <c r="P33" s="137">
        <v>0</v>
      </c>
      <c r="Q33" s="6">
        <v>1</v>
      </c>
      <c r="R33" s="6">
        <f t="shared" si="1"/>
        <v>0</v>
      </c>
      <c r="S33" s="6">
        <f t="shared" si="2"/>
        <v>0</v>
      </c>
      <c r="T33" s="6">
        <f t="shared" si="3"/>
        <v>0</v>
      </c>
      <c r="U33" s="140">
        <f t="shared" si="4"/>
        <v>1</v>
      </c>
      <c r="V33" s="297"/>
      <c r="W33" s="297"/>
      <c r="X33" s="297"/>
      <c r="Y33" s="297"/>
      <c r="Z33" s="294"/>
      <c r="AA33" s="321"/>
      <c r="AB33" s="318"/>
      <c r="AC33" s="635"/>
      <c r="AW33" s="7"/>
      <c r="AX33" s="7"/>
      <c r="AY33" s="7"/>
      <c r="AZ33" s="7"/>
      <c r="BA33" s="7"/>
      <c r="BB33" s="7"/>
      <c r="BC33" s="7"/>
      <c r="BD33" s="7"/>
      <c r="BE33" s="7"/>
      <c r="BF33" s="7"/>
      <c r="BG33" s="7"/>
      <c r="BH33" s="7"/>
      <c r="BI33" s="7"/>
      <c r="BJ33" s="7"/>
      <c r="BK33" s="7"/>
      <c r="BL33" s="7"/>
      <c r="BM33" s="7"/>
    </row>
    <row r="34" spans="1:65" s="22" customFormat="1" ht="84.6" customHeight="1" x14ac:dyDescent="0.2">
      <c r="A34" s="655"/>
      <c r="B34" s="658"/>
      <c r="C34" s="307"/>
      <c r="D34" s="309"/>
      <c r="E34" s="539"/>
      <c r="F34" s="539"/>
      <c r="G34" s="330"/>
      <c r="H34" s="330"/>
      <c r="I34" s="576"/>
      <c r="J34" s="588"/>
      <c r="K34" s="158">
        <v>0.5</v>
      </c>
      <c r="L34" s="153" t="s">
        <v>34</v>
      </c>
      <c r="M34" s="87">
        <v>0</v>
      </c>
      <c r="N34" s="87">
        <v>0</v>
      </c>
      <c r="O34" s="87">
        <v>0</v>
      </c>
      <c r="P34" s="138">
        <v>0</v>
      </c>
      <c r="Q34" s="156">
        <f t="shared" si="0"/>
        <v>0</v>
      </c>
      <c r="R34" s="156">
        <v>0</v>
      </c>
      <c r="S34" s="156">
        <v>0</v>
      </c>
      <c r="T34" s="156">
        <f t="shared" si="3"/>
        <v>0</v>
      </c>
      <c r="U34" s="157">
        <f t="shared" si="4"/>
        <v>0</v>
      </c>
      <c r="V34" s="297"/>
      <c r="W34" s="297"/>
      <c r="X34" s="297"/>
      <c r="Y34" s="297"/>
      <c r="Z34" s="294"/>
      <c r="AA34" s="321"/>
      <c r="AB34" s="318"/>
      <c r="AC34" s="635"/>
      <c r="AW34" s="7"/>
      <c r="AX34" s="7"/>
      <c r="AY34" s="7"/>
      <c r="AZ34" s="7"/>
      <c r="BA34" s="7"/>
      <c r="BB34" s="7"/>
      <c r="BC34" s="7"/>
      <c r="BD34" s="7"/>
      <c r="BE34" s="7"/>
      <c r="BF34" s="7"/>
      <c r="BG34" s="7"/>
      <c r="BH34" s="7"/>
      <c r="BI34" s="7"/>
      <c r="BJ34" s="7"/>
      <c r="BK34" s="7"/>
      <c r="BL34" s="7"/>
      <c r="BM34" s="7"/>
    </row>
    <row r="35" spans="1:65" s="22" customFormat="1" ht="49.95" customHeight="1" x14ac:dyDescent="0.2">
      <c r="A35" s="655"/>
      <c r="B35" s="658"/>
      <c r="C35" s="307"/>
      <c r="D35" s="309"/>
      <c r="E35" s="539"/>
      <c r="F35" s="539"/>
      <c r="G35" s="330"/>
      <c r="H35" s="330"/>
      <c r="I35" s="576"/>
      <c r="J35" s="588" t="s">
        <v>763</v>
      </c>
      <c r="K35" s="151">
        <v>0.5</v>
      </c>
      <c r="L35" s="85" t="s">
        <v>30</v>
      </c>
      <c r="M35" s="86">
        <v>0</v>
      </c>
      <c r="N35" s="86">
        <v>1</v>
      </c>
      <c r="O35" s="86">
        <v>1</v>
      </c>
      <c r="P35" s="137">
        <v>1</v>
      </c>
      <c r="Q35" s="6">
        <f t="shared" si="0"/>
        <v>0</v>
      </c>
      <c r="R35" s="6">
        <f t="shared" si="1"/>
        <v>0.5</v>
      </c>
      <c r="S35" s="6">
        <f t="shared" si="2"/>
        <v>0.5</v>
      </c>
      <c r="T35" s="6">
        <f t="shared" si="3"/>
        <v>0.5</v>
      </c>
      <c r="U35" s="140">
        <f t="shared" si="4"/>
        <v>0.5</v>
      </c>
      <c r="V35" s="297"/>
      <c r="W35" s="297"/>
      <c r="X35" s="297"/>
      <c r="Y35" s="297"/>
      <c r="Z35" s="294"/>
      <c r="AA35" s="321"/>
      <c r="AB35" s="318"/>
      <c r="AC35" s="635"/>
      <c r="AW35" s="7"/>
      <c r="AX35" s="7"/>
      <c r="AY35" s="7"/>
      <c r="AZ35" s="7"/>
      <c r="BA35" s="7"/>
      <c r="BB35" s="7"/>
      <c r="BC35" s="7"/>
      <c r="BD35" s="7"/>
      <c r="BE35" s="7"/>
      <c r="BF35" s="7"/>
      <c r="BG35" s="7"/>
      <c r="BH35" s="7"/>
      <c r="BI35" s="7"/>
      <c r="BJ35" s="7"/>
      <c r="BK35" s="7"/>
      <c r="BL35" s="7"/>
      <c r="BM35" s="7"/>
    </row>
    <row r="36" spans="1:65" s="22" customFormat="1" ht="49.95" customHeight="1" x14ac:dyDescent="0.2">
      <c r="A36" s="655"/>
      <c r="B36" s="658"/>
      <c r="C36" s="307"/>
      <c r="D36" s="309"/>
      <c r="E36" s="580"/>
      <c r="F36" s="580"/>
      <c r="G36" s="330"/>
      <c r="H36" s="330"/>
      <c r="I36" s="576"/>
      <c r="J36" s="588"/>
      <c r="K36" s="158">
        <v>0.5</v>
      </c>
      <c r="L36" s="153" t="s">
        <v>34</v>
      </c>
      <c r="M36" s="87">
        <v>0</v>
      </c>
      <c r="N36" s="87">
        <v>0</v>
      </c>
      <c r="O36" s="87">
        <v>0</v>
      </c>
      <c r="P36" s="138">
        <v>0</v>
      </c>
      <c r="Q36" s="156">
        <f t="shared" si="0"/>
        <v>0</v>
      </c>
      <c r="R36" s="156">
        <f t="shared" si="1"/>
        <v>0</v>
      </c>
      <c r="S36" s="156">
        <f t="shared" si="2"/>
        <v>0</v>
      </c>
      <c r="T36" s="156">
        <f t="shared" si="3"/>
        <v>0</v>
      </c>
      <c r="U36" s="157">
        <f t="shared" si="4"/>
        <v>0</v>
      </c>
      <c r="V36" s="298"/>
      <c r="W36" s="298"/>
      <c r="X36" s="298"/>
      <c r="Y36" s="298"/>
      <c r="Z36" s="294"/>
      <c r="AA36" s="322"/>
      <c r="AB36" s="318"/>
      <c r="AC36" s="635"/>
      <c r="AW36" s="7"/>
      <c r="AX36" s="7"/>
      <c r="AY36" s="7"/>
      <c r="AZ36" s="7"/>
      <c r="BA36" s="7"/>
      <c r="BB36" s="7"/>
      <c r="BC36" s="7"/>
      <c r="BD36" s="7"/>
      <c r="BE36" s="7"/>
      <c r="BF36" s="7"/>
      <c r="BG36" s="7"/>
      <c r="BH36" s="7"/>
      <c r="BI36" s="7"/>
      <c r="BJ36" s="7"/>
      <c r="BK36" s="7"/>
      <c r="BL36" s="7"/>
      <c r="BM36" s="7"/>
    </row>
    <row r="37" spans="1:65" s="22" customFormat="1" ht="49.95" customHeight="1" x14ac:dyDescent="0.2">
      <c r="A37" s="655"/>
      <c r="B37" s="658"/>
      <c r="C37" s="307"/>
      <c r="D37" s="309" t="s">
        <v>46</v>
      </c>
      <c r="E37" s="538" t="s">
        <v>617</v>
      </c>
      <c r="F37" s="538">
        <v>7</v>
      </c>
      <c r="G37" s="330" t="s">
        <v>775</v>
      </c>
      <c r="H37" s="330" t="s">
        <v>47</v>
      </c>
      <c r="I37" s="576">
        <f>X37</f>
        <v>0</v>
      </c>
      <c r="J37" s="589" t="s">
        <v>776</v>
      </c>
      <c r="K37" s="151">
        <v>0.05</v>
      </c>
      <c r="L37" s="89" t="s">
        <v>30</v>
      </c>
      <c r="M37" s="90">
        <v>1</v>
      </c>
      <c r="N37" s="90">
        <v>1</v>
      </c>
      <c r="O37" s="90">
        <v>1</v>
      </c>
      <c r="P37" s="137">
        <v>1</v>
      </c>
      <c r="Q37" s="6">
        <f t="shared" si="0"/>
        <v>0.05</v>
      </c>
      <c r="R37" s="6">
        <f t="shared" si="1"/>
        <v>0.05</v>
      </c>
      <c r="S37" s="6">
        <f t="shared" si="2"/>
        <v>0.05</v>
      </c>
      <c r="T37" s="6">
        <f t="shared" si="3"/>
        <v>0.05</v>
      </c>
      <c r="U37" s="140">
        <f t="shared" si="4"/>
        <v>0.05</v>
      </c>
      <c r="V37" s="323">
        <f>+Q38+Q40+Q44</f>
        <v>0</v>
      </c>
      <c r="W37" s="323">
        <f>+R38+R40+R44</f>
        <v>0</v>
      </c>
      <c r="X37" s="323">
        <f>+S38+S40+S44</f>
        <v>0</v>
      </c>
      <c r="Y37" s="323">
        <f>+T38+T40+T44</f>
        <v>0</v>
      </c>
      <c r="Z37" s="294"/>
      <c r="AA37" s="320" t="s">
        <v>48</v>
      </c>
      <c r="AB37" s="318"/>
      <c r="AC37" s="536"/>
      <c r="AW37" s="7"/>
      <c r="AX37" s="7"/>
      <c r="AY37" s="7"/>
      <c r="AZ37" s="7"/>
      <c r="BA37" s="7"/>
      <c r="BB37" s="7"/>
      <c r="BC37" s="7"/>
      <c r="BD37" s="7"/>
      <c r="BE37" s="7"/>
      <c r="BF37" s="7"/>
      <c r="BG37" s="7"/>
      <c r="BH37" s="7"/>
      <c r="BI37" s="7"/>
      <c r="BJ37" s="7"/>
      <c r="BK37" s="7"/>
      <c r="BL37" s="7"/>
      <c r="BM37" s="7"/>
    </row>
    <row r="38" spans="1:65" s="22" customFormat="1" ht="32.4" customHeight="1" x14ac:dyDescent="0.2">
      <c r="A38" s="655"/>
      <c r="B38" s="658"/>
      <c r="C38" s="307"/>
      <c r="D38" s="309"/>
      <c r="E38" s="539"/>
      <c r="F38" s="539"/>
      <c r="G38" s="330"/>
      <c r="H38" s="330"/>
      <c r="I38" s="576"/>
      <c r="J38" s="589"/>
      <c r="K38" s="158">
        <v>0.05</v>
      </c>
      <c r="L38" s="153" t="s">
        <v>34</v>
      </c>
      <c r="M38" s="87">
        <v>0</v>
      </c>
      <c r="N38" s="87">
        <v>0</v>
      </c>
      <c r="O38" s="87">
        <v>0</v>
      </c>
      <c r="P38" s="138">
        <v>0</v>
      </c>
      <c r="Q38" s="156">
        <f t="shared" si="0"/>
        <v>0</v>
      </c>
      <c r="R38" s="156">
        <f t="shared" si="1"/>
        <v>0</v>
      </c>
      <c r="S38" s="156">
        <f t="shared" si="2"/>
        <v>0</v>
      </c>
      <c r="T38" s="156">
        <f t="shared" si="3"/>
        <v>0</v>
      </c>
      <c r="U38" s="157">
        <f t="shared" si="4"/>
        <v>0</v>
      </c>
      <c r="V38" s="324"/>
      <c r="W38" s="324"/>
      <c r="X38" s="324"/>
      <c r="Y38" s="324"/>
      <c r="Z38" s="294"/>
      <c r="AA38" s="321"/>
      <c r="AB38" s="318"/>
      <c r="AC38" s="536"/>
      <c r="AW38" s="7"/>
      <c r="AX38" s="7"/>
      <c r="AY38" s="7"/>
      <c r="AZ38" s="7"/>
      <c r="BA38" s="7"/>
      <c r="BB38" s="7"/>
      <c r="BC38" s="7"/>
      <c r="BD38" s="7"/>
      <c r="BE38" s="7"/>
      <c r="BF38" s="7"/>
      <c r="BG38" s="7"/>
      <c r="BH38" s="7"/>
      <c r="BI38" s="7"/>
      <c r="BJ38" s="7"/>
      <c r="BK38" s="7"/>
      <c r="BL38" s="7"/>
      <c r="BM38" s="7"/>
    </row>
    <row r="39" spans="1:65" s="22" customFormat="1" ht="49.95" customHeight="1" x14ac:dyDescent="0.2">
      <c r="A39" s="655"/>
      <c r="B39" s="658"/>
      <c r="C39" s="307"/>
      <c r="D39" s="309"/>
      <c r="E39" s="539"/>
      <c r="F39" s="539"/>
      <c r="G39" s="330"/>
      <c r="H39" s="330"/>
      <c r="I39" s="576"/>
      <c r="J39" s="589" t="s">
        <v>777</v>
      </c>
      <c r="K39" s="151">
        <v>0.3</v>
      </c>
      <c r="L39" s="89" t="s">
        <v>30</v>
      </c>
      <c r="M39" s="90">
        <v>1</v>
      </c>
      <c r="N39" s="90">
        <v>1</v>
      </c>
      <c r="O39" s="90">
        <v>1</v>
      </c>
      <c r="P39" s="137">
        <v>1</v>
      </c>
      <c r="Q39" s="6">
        <f t="shared" si="0"/>
        <v>0.3</v>
      </c>
      <c r="R39" s="6">
        <f t="shared" si="1"/>
        <v>0.3</v>
      </c>
      <c r="S39" s="6">
        <f t="shared" si="2"/>
        <v>0.3</v>
      </c>
      <c r="T39" s="6">
        <f t="shared" si="3"/>
        <v>0.3</v>
      </c>
      <c r="U39" s="140">
        <f t="shared" si="4"/>
        <v>0.3</v>
      </c>
      <c r="V39" s="324"/>
      <c r="W39" s="324"/>
      <c r="X39" s="324"/>
      <c r="Y39" s="324"/>
      <c r="Z39" s="294"/>
      <c r="AA39" s="321"/>
      <c r="AB39" s="318"/>
      <c r="AC39" s="536"/>
      <c r="AW39" s="7"/>
      <c r="AX39" s="7"/>
      <c r="AY39" s="7"/>
      <c r="AZ39" s="7"/>
      <c r="BA39" s="7"/>
      <c r="BB39" s="7"/>
      <c r="BC39" s="7"/>
      <c r="BD39" s="7"/>
      <c r="BE39" s="7"/>
      <c r="BF39" s="7"/>
      <c r="BG39" s="7"/>
      <c r="BH39" s="7"/>
      <c r="BI39" s="7"/>
      <c r="BJ39" s="7"/>
      <c r="BK39" s="7"/>
      <c r="BL39" s="7"/>
      <c r="BM39" s="7"/>
    </row>
    <row r="40" spans="1:65" s="22" customFormat="1" ht="24" customHeight="1" x14ac:dyDescent="0.2">
      <c r="A40" s="655"/>
      <c r="B40" s="658"/>
      <c r="C40" s="307"/>
      <c r="D40" s="309"/>
      <c r="E40" s="539"/>
      <c r="F40" s="539"/>
      <c r="G40" s="330"/>
      <c r="H40" s="330"/>
      <c r="I40" s="576"/>
      <c r="J40" s="589"/>
      <c r="K40" s="158">
        <v>0.3</v>
      </c>
      <c r="L40" s="153" t="s">
        <v>34</v>
      </c>
      <c r="M40" s="87">
        <v>0</v>
      </c>
      <c r="N40" s="87">
        <v>0</v>
      </c>
      <c r="O40" s="87">
        <v>0</v>
      </c>
      <c r="P40" s="138">
        <v>0</v>
      </c>
      <c r="Q40" s="156">
        <f t="shared" si="0"/>
        <v>0</v>
      </c>
      <c r="R40" s="156">
        <f t="shared" si="1"/>
        <v>0</v>
      </c>
      <c r="S40" s="156">
        <f t="shared" si="2"/>
        <v>0</v>
      </c>
      <c r="T40" s="156">
        <f t="shared" si="3"/>
        <v>0</v>
      </c>
      <c r="U40" s="157">
        <f t="shared" si="4"/>
        <v>0</v>
      </c>
      <c r="V40" s="324"/>
      <c r="W40" s="324"/>
      <c r="X40" s="324"/>
      <c r="Y40" s="324"/>
      <c r="Z40" s="294"/>
      <c r="AA40" s="321"/>
      <c r="AB40" s="318"/>
      <c r="AC40" s="536"/>
      <c r="AW40" s="7"/>
      <c r="AX40" s="7"/>
      <c r="AY40" s="7"/>
      <c r="AZ40" s="7"/>
      <c r="BA40" s="7"/>
      <c r="BB40" s="7"/>
      <c r="BC40" s="7"/>
      <c r="BD40" s="7"/>
      <c r="BE40" s="7"/>
      <c r="BF40" s="7"/>
      <c r="BG40" s="7"/>
      <c r="BH40" s="7"/>
      <c r="BI40" s="7"/>
      <c r="BJ40" s="7"/>
      <c r="BK40" s="7"/>
      <c r="BL40" s="7"/>
      <c r="BM40" s="7"/>
    </row>
    <row r="41" spans="1:65" s="22" customFormat="1" ht="24" customHeight="1" x14ac:dyDescent="0.2">
      <c r="A41" s="655"/>
      <c r="B41" s="658"/>
      <c r="C41" s="307"/>
      <c r="D41" s="309"/>
      <c r="E41" s="539"/>
      <c r="F41" s="539"/>
      <c r="G41" s="330"/>
      <c r="H41" s="330"/>
      <c r="I41" s="576"/>
      <c r="J41" s="590" t="s">
        <v>629</v>
      </c>
      <c r="K41" s="151">
        <v>0.4</v>
      </c>
      <c r="L41" s="89" t="s">
        <v>30</v>
      </c>
      <c r="M41" s="90">
        <v>0.1</v>
      </c>
      <c r="N41" s="90">
        <v>0.4</v>
      </c>
      <c r="O41" s="90">
        <v>0.7</v>
      </c>
      <c r="P41" s="137">
        <v>1</v>
      </c>
      <c r="Q41" s="6">
        <f t="shared" ref="Q41:Q42" si="5">+SUM(M41:M41)*K41</f>
        <v>4.0000000000000008E-2</v>
      </c>
      <c r="R41" s="6">
        <f t="shared" ref="R41:R42" si="6">+SUM(N41:N41)*K41</f>
        <v>0.16000000000000003</v>
      </c>
      <c r="S41" s="6">
        <f t="shared" ref="S41:S42" si="7">+SUM(O41:O41)*K41</f>
        <v>0.27999999999999997</v>
      </c>
      <c r="T41" s="6">
        <f t="shared" ref="T41:T42" si="8">+SUM(P41:P41)*K41</f>
        <v>0.4</v>
      </c>
      <c r="U41" s="140">
        <f t="shared" ref="U41:U42" si="9">+MAX(Q41:T41)</f>
        <v>0.4</v>
      </c>
      <c r="V41" s="324"/>
      <c r="W41" s="324"/>
      <c r="X41" s="324"/>
      <c r="Y41" s="324"/>
      <c r="Z41" s="294"/>
      <c r="AA41" s="321"/>
      <c r="AB41" s="318"/>
      <c r="AC41" s="536"/>
      <c r="AW41" s="7"/>
      <c r="AX41" s="7"/>
      <c r="AY41" s="7"/>
      <c r="AZ41" s="7"/>
      <c r="BA41" s="7"/>
      <c r="BB41" s="7"/>
      <c r="BC41" s="7"/>
      <c r="BD41" s="7"/>
      <c r="BE41" s="7"/>
      <c r="BF41" s="7"/>
      <c r="BG41" s="7"/>
      <c r="BH41" s="7"/>
      <c r="BI41" s="7"/>
      <c r="BJ41" s="7"/>
      <c r="BK41" s="7"/>
      <c r="BL41" s="7"/>
      <c r="BM41" s="7"/>
    </row>
    <row r="42" spans="1:65" s="22" customFormat="1" ht="24" customHeight="1" x14ac:dyDescent="0.2">
      <c r="A42" s="655"/>
      <c r="B42" s="658"/>
      <c r="C42" s="307"/>
      <c r="D42" s="309"/>
      <c r="E42" s="539"/>
      <c r="F42" s="539"/>
      <c r="G42" s="330"/>
      <c r="H42" s="330"/>
      <c r="I42" s="576"/>
      <c r="J42" s="591"/>
      <c r="K42" s="158">
        <v>0.4</v>
      </c>
      <c r="L42" s="153" t="s">
        <v>34</v>
      </c>
      <c r="M42" s="87">
        <v>0</v>
      </c>
      <c r="N42" s="87">
        <v>0</v>
      </c>
      <c r="O42" s="87">
        <v>0</v>
      </c>
      <c r="P42" s="138">
        <v>0</v>
      </c>
      <c r="Q42" s="156">
        <f t="shared" si="5"/>
        <v>0</v>
      </c>
      <c r="R42" s="156">
        <f t="shared" si="6"/>
        <v>0</v>
      </c>
      <c r="S42" s="156">
        <f t="shared" si="7"/>
        <v>0</v>
      </c>
      <c r="T42" s="156">
        <f t="shared" si="8"/>
        <v>0</v>
      </c>
      <c r="U42" s="157">
        <f t="shared" si="9"/>
        <v>0</v>
      </c>
      <c r="V42" s="324"/>
      <c r="W42" s="324"/>
      <c r="X42" s="324"/>
      <c r="Y42" s="324"/>
      <c r="Z42" s="294"/>
      <c r="AA42" s="321"/>
      <c r="AB42" s="318"/>
      <c r="AC42" s="536"/>
      <c r="AW42" s="7"/>
      <c r="AX42" s="7"/>
      <c r="AY42" s="7"/>
      <c r="AZ42" s="7"/>
      <c r="BA42" s="7"/>
      <c r="BB42" s="7"/>
      <c r="BC42" s="7"/>
      <c r="BD42" s="7"/>
      <c r="BE42" s="7"/>
      <c r="BF42" s="7"/>
      <c r="BG42" s="7"/>
      <c r="BH42" s="7"/>
      <c r="BI42" s="7"/>
      <c r="BJ42" s="7"/>
      <c r="BK42" s="7"/>
      <c r="BL42" s="7"/>
      <c r="BM42" s="7"/>
    </row>
    <row r="43" spans="1:65" s="22" customFormat="1" ht="49.95" customHeight="1" x14ac:dyDescent="0.2">
      <c r="A43" s="655"/>
      <c r="B43" s="658"/>
      <c r="C43" s="307"/>
      <c r="D43" s="309"/>
      <c r="E43" s="539"/>
      <c r="F43" s="539"/>
      <c r="G43" s="330"/>
      <c r="H43" s="330"/>
      <c r="I43" s="576"/>
      <c r="J43" s="589" t="s">
        <v>778</v>
      </c>
      <c r="K43" s="151">
        <v>0.25</v>
      </c>
      <c r="L43" s="89" t="s">
        <v>30</v>
      </c>
      <c r="M43" s="90">
        <v>0</v>
      </c>
      <c r="N43" s="90">
        <v>0</v>
      </c>
      <c r="O43" s="90">
        <v>0.5</v>
      </c>
      <c r="P43" s="137">
        <v>1</v>
      </c>
      <c r="Q43" s="6">
        <f t="shared" si="0"/>
        <v>0</v>
      </c>
      <c r="R43" s="6">
        <f t="shared" si="1"/>
        <v>0</v>
      </c>
      <c r="S43" s="6">
        <f t="shared" si="2"/>
        <v>0.125</v>
      </c>
      <c r="T43" s="6">
        <f t="shared" si="3"/>
        <v>0.25</v>
      </c>
      <c r="U43" s="140">
        <f t="shared" si="4"/>
        <v>0.25</v>
      </c>
      <c r="V43" s="324"/>
      <c r="W43" s="324"/>
      <c r="X43" s="324"/>
      <c r="Y43" s="324"/>
      <c r="Z43" s="294"/>
      <c r="AA43" s="321"/>
      <c r="AB43" s="318"/>
      <c r="AC43" s="536"/>
      <c r="AW43" s="7"/>
      <c r="AX43" s="7"/>
      <c r="AY43" s="7"/>
      <c r="AZ43" s="7"/>
      <c r="BA43" s="7"/>
      <c r="BB43" s="7"/>
      <c r="BC43" s="7"/>
      <c r="BD43" s="7"/>
      <c r="BE43" s="7"/>
      <c r="BF43" s="7"/>
      <c r="BG43" s="7"/>
      <c r="BH43" s="7"/>
      <c r="BI43" s="7"/>
      <c r="BJ43" s="7"/>
      <c r="BK43" s="7"/>
      <c r="BL43" s="7"/>
      <c r="BM43" s="7"/>
    </row>
    <row r="44" spans="1:65" s="22" customFormat="1" ht="49.95" customHeight="1" x14ac:dyDescent="0.2">
      <c r="A44" s="655"/>
      <c r="B44" s="658"/>
      <c r="C44" s="307"/>
      <c r="D44" s="309"/>
      <c r="E44" s="580"/>
      <c r="F44" s="580"/>
      <c r="G44" s="330"/>
      <c r="H44" s="330"/>
      <c r="I44" s="576"/>
      <c r="J44" s="589"/>
      <c r="K44" s="158">
        <v>0.25</v>
      </c>
      <c r="L44" s="153" t="s">
        <v>34</v>
      </c>
      <c r="M44" s="87">
        <v>0</v>
      </c>
      <c r="N44" s="87">
        <v>0</v>
      </c>
      <c r="O44" s="87">
        <v>0</v>
      </c>
      <c r="P44" s="138">
        <v>0</v>
      </c>
      <c r="Q44" s="156">
        <f t="shared" si="0"/>
        <v>0</v>
      </c>
      <c r="R44" s="156">
        <f t="shared" si="1"/>
        <v>0</v>
      </c>
      <c r="S44" s="156">
        <f t="shared" si="2"/>
        <v>0</v>
      </c>
      <c r="T44" s="156">
        <f t="shared" si="3"/>
        <v>0</v>
      </c>
      <c r="U44" s="157">
        <f t="shared" si="4"/>
        <v>0</v>
      </c>
      <c r="V44" s="325"/>
      <c r="W44" s="325"/>
      <c r="X44" s="325"/>
      <c r="Y44" s="325"/>
      <c r="Z44" s="294"/>
      <c r="AA44" s="321"/>
      <c r="AB44" s="318"/>
      <c r="AC44" s="536"/>
      <c r="AW44" s="7"/>
      <c r="AX44" s="7"/>
      <c r="AY44" s="7"/>
      <c r="AZ44" s="7"/>
      <c r="BA44" s="7"/>
      <c r="BB44" s="7"/>
      <c r="BC44" s="7"/>
      <c r="BD44" s="7"/>
      <c r="BE44" s="7"/>
      <c r="BF44" s="7"/>
      <c r="BG44" s="7"/>
      <c r="BH44" s="7"/>
      <c r="BI44" s="7"/>
      <c r="BJ44" s="7"/>
      <c r="BK44" s="7"/>
      <c r="BL44" s="7"/>
      <c r="BM44" s="7"/>
    </row>
    <row r="45" spans="1:65" s="22" customFormat="1" ht="49.95" customHeight="1" x14ac:dyDescent="0.2">
      <c r="A45" s="655"/>
      <c r="B45" s="658"/>
      <c r="C45" s="307"/>
      <c r="D45" s="309"/>
      <c r="E45" s="538" t="s">
        <v>630</v>
      </c>
      <c r="F45" s="538">
        <v>8</v>
      </c>
      <c r="G45" s="330" t="s">
        <v>779</v>
      </c>
      <c r="H45" s="328" t="s">
        <v>780</v>
      </c>
      <c r="I45" s="576">
        <f>X45</f>
        <v>0</v>
      </c>
      <c r="J45" s="592" t="s">
        <v>781</v>
      </c>
      <c r="K45" s="151">
        <v>0.15</v>
      </c>
      <c r="L45" s="89" t="s">
        <v>30</v>
      </c>
      <c r="M45" s="90">
        <v>0.1</v>
      </c>
      <c r="N45" s="90">
        <v>0.4</v>
      </c>
      <c r="O45" s="90">
        <v>0.7</v>
      </c>
      <c r="P45" s="137">
        <v>1</v>
      </c>
      <c r="Q45" s="6">
        <f t="shared" si="0"/>
        <v>1.4999999999999999E-2</v>
      </c>
      <c r="R45" s="6">
        <f t="shared" si="1"/>
        <v>0.06</v>
      </c>
      <c r="S45" s="6">
        <f t="shared" si="2"/>
        <v>0.105</v>
      </c>
      <c r="T45" s="6">
        <f t="shared" si="3"/>
        <v>0.15</v>
      </c>
      <c r="U45" s="140">
        <f t="shared" si="4"/>
        <v>0.15</v>
      </c>
      <c r="V45" s="323">
        <f>+Q46+Q48+Q52</f>
        <v>0</v>
      </c>
      <c r="W45" s="323">
        <f>+R46+R48+R52</f>
        <v>0</v>
      </c>
      <c r="X45" s="323">
        <f>+S46+S48+S52</f>
        <v>0</v>
      </c>
      <c r="Y45" s="323">
        <f>+T46+T48+T52</f>
        <v>0</v>
      </c>
      <c r="Z45" s="294"/>
      <c r="AA45" s="321"/>
      <c r="AB45" s="318"/>
      <c r="AC45" s="636"/>
      <c r="AW45" s="7"/>
      <c r="AX45" s="7"/>
      <c r="AY45" s="7"/>
      <c r="AZ45" s="7"/>
      <c r="BA45" s="7"/>
      <c r="BB45" s="7"/>
      <c r="BC45" s="7"/>
      <c r="BD45" s="7"/>
      <c r="BE45" s="7"/>
      <c r="BF45" s="7"/>
      <c r="BG45" s="7"/>
      <c r="BH45" s="7"/>
      <c r="BI45" s="7"/>
      <c r="BJ45" s="7"/>
      <c r="BK45" s="7"/>
      <c r="BL45" s="7"/>
      <c r="BM45" s="7"/>
    </row>
    <row r="46" spans="1:65" s="22" customFormat="1" ht="30" customHeight="1" x14ac:dyDescent="0.2">
      <c r="A46" s="655"/>
      <c r="B46" s="658"/>
      <c r="C46" s="307"/>
      <c r="D46" s="309"/>
      <c r="E46" s="539"/>
      <c r="F46" s="539"/>
      <c r="G46" s="330"/>
      <c r="H46" s="329"/>
      <c r="I46" s="576"/>
      <c r="J46" s="592"/>
      <c r="K46" s="158">
        <v>0.15</v>
      </c>
      <c r="L46" s="153" t="s">
        <v>34</v>
      </c>
      <c r="M46" s="87">
        <v>0</v>
      </c>
      <c r="N46" s="87">
        <v>0</v>
      </c>
      <c r="O46" s="87">
        <v>0</v>
      </c>
      <c r="P46" s="138">
        <v>0</v>
      </c>
      <c r="Q46" s="156">
        <f t="shared" si="0"/>
        <v>0</v>
      </c>
      <c r="R46" s="156">
        <f t="shared" si="1"/>
        <v>0</v>
      </c>
      <c r="S46" s="156">
        <f t="shared" si="2"/>
        <v>0</v>
      </c>
      <c r="T46" s="156">
        <f t="shared" si="3"/>
        <v>0</v>
      </c>
      <c r="U46" s="157">
        <f t="shared" si="4"/>
        <v>0</v>
      </c>
      <c r="V46" s="324"/>
      <c r="W46" s="324"/>
      <c r="X46" s="324"/>
      <c r="Y46" s="324"/>
      <c r="Z46" s="294"/>
      <c r="AA46" s="321"/>
      <c r="AB46" s="318"/>
      <c r="AC46" s="636"/>
      <c r="AW46" s="7"/>
      <c r="AX46" s="7"/>
      <c r="AY46" s="7"/>
      <c r="AZ46" s="7"/>
      <c r="BA46" s="7"/>
      <c r="BB46" s="7"/>
      <c r="BC46" s="7"/>
      <c r="BD46" s="7"/>
      <c r="BE46" s="7"/>
      <c r="BF46" s="7"/>
      <c r="BG46" s="7"/>
      <c r="BH46" s="7"/>
      <c r="BI46" s="7"/>
      <c r="BJ46" s="7"/>
      <c r="BK46" s="7"/>
      <c r="BL46" s="7"/>
      <c r="BM46" s="7"/>
    </row>
    <row r="47" spans="1:65" s="22" customFormat="1" ht="49.95" customHeight="1" x14ac:dyDescent="0.2">
      <c r="A47" s="655"/>
      <c r="B47" s="658"/>
      <c r="C47" s="307"/>
      <c r="D47" s="309"/>
      <c r="E47" s="539"/>
      <c r="F47" s="539"/>
      <c r="G47" s="330"/>
      <c r="H47" s="568" t="s">
        <v>632</v>
      </c>
      <c r="I47" s="576"/>
      <c r="J47" s="592" t="s">
        <v>782</v>
      </c>
      <c r="K47" s="151">
        <v>0.4</v>
      </c>
      <c r="L47" s="89" t="s">
        <v>30</v>
      </c>
      <c r="M47" s="90">
        <v>0</v>
      </c>
      <c r="N47" s="90">
        <v>0.25</v>
      </c>
      <c r="O47" s="90">
        <v>0.5</v>
      </c>
      <c r="P47" s="137">
        <v>1</v>
      </c>
      <c r="Q47" s="6">
        <f t="shared" si="0"/>
        <v>0</v>
      </c>
      <c r="R47" s="6">
        <f t="shared" si="1"/>
        <v>0.1</v>
      </c>
      <c r="S47" s="6">
        <f t="shared" si="2"/>
        <v>0.2</v>
      </c>
      <c r="T47" s="6">
        <f t="shared" si="3"/>
        <v>0.4</v>
      </c>
      <c r="U47" s="140">
        <f t="shared" si="4"/>
        <v>0.4</v>
      </c>
      <c r="V47" s="324"/>
      <c r="W47" s="324"/>
      <c r="X47" s="324"/>
      <c r="Y47" s="324"/>
      <c r="Z47" s="294"/>
      <c r="AA47" s="321"/>
      <c r="AB47" s="318"/>
      <c r="AC47" s="636"/>
      <c r="AW47" s="7"/>
      <c r="AX47" s="7"/>
      <c r="AY47" s="7"/>
      <c r="AZ47" s="7"/>
      <c r="BA47" s="7"/>
      <c r="BB47" s="7"/>
      <c r="BC47" s="7"/>
      <c r="BD47" s="7"/>
      <c r="BE47" s="7"/>
      <c r="BF47" s="7"/>
      <c r="BG47" s="7"/>
      <c r="BH47" s="7"/>
      <c r="BI47" s="7"/>
      <c r="BJ47" s="7"/>
      <c r="BK47" s="7"/>
      <c r="BL47" s="7"/>
      <c r="BM47" s="7"/>
    </row>
    <row r="48" spans="1:65" s="22" customFormat="1" ht="40.200000000000003" customHeight="1" x14ac:dyDescent="0.2">
      <c r="A48" s="655"/>
      <c r="B48" s="658"/>
      <c r="C48" s="307"/>
      <c r="D48" s="309"/>
      <c r="E48" s="539"/>
      <c r="F48" s="539"/>
      <c r="G48" s="330"/>
      <c r="H48" s="569"/>
      <c r="I48" s="576"/>
      <c r="J48" s="592"/>
      <c r="K48" s="158">
        <v>0.4</v>
      </c>
      <c r="L48" s="153" t="s">
        <v>34</v>
      </c>
      <c r="M48" s="87">
        <v>0</v>
      </c>
      <c r="N48" s="87">
        <v>0</v>
      </c>
      <c r="O48" s="87">
        <v>0</v>
      </c>
      <c r="P48" s="138">
        <v>0</v>
      </c>
      <c r="Q48" s="156">
        <f t="shared" si="0"/>
        <v>0</v>
      </c>
      <c r="R48" s="156">
        <f t="shared" si="1"/>
        <v>0</v>
      </c>
      <c r="S48" s="156">
        <f t="shared" si="2"/>
        <v>0</v>
      </c>
      <c r="T48" s="156">
        <f t="shared" si="3"/>
        <v>0</v>
      </c>
      <c r="U48" s="157">
        <f t="shared" si="4"/>
        <v>0</v>
      </c>
      <c r="V48" s="324"/>
      <c r="W48" s="324"/>
      <c r="X48" s="324"/>
      <c r="Y48" s="324"/>
      <c r="Z48" s="294"/>
      <c r="AA48" s="321"/>
      <c r="AB48" s="318"/>
      <c r="AC48" s="636"/>
      <c r="AW48" s="7"/>
      <c r="AX48" s="7"/>
      <c r="AY48" s="7"/>
      <c r="AZ48" s="7"/>
      <c r="BA48" s="7"/>
      <c r="BB48" s="7"/>
      <c r="BC48" s="7"/>
      <c r="BD48" s="7"/>
      <c r="BE48" s="7"/>
      <c r="BF48" s="7"/>
      <c r="BG48" s="7"/>
      <c r="BH48" s="7"/>
      <c r="BI48" s="7"/>
      <c r="BJ48" s="7"/>
      <c r="BK48" s="7"/>
      <c r="BL48" s="7"/>
      <c r="BM48" s="7"/>
    </row>
    <row r="49" spans="1:65" s="22" customFormat="1" ht="40.200000000000003" customHeight="1" x14ac:dyDescent="0.2">
      <c r="A49" s="655"/>
      <c r="B49" s="658"/>
      <c r="C49" s="307"/>
      <c r="D49" s="309"/>
      <c r="E49" s="539"/>
      <c r="F49" s="539"/>
      <c r="G49" s="330"/>
      <c r="H49" s="568" t="s">
        <v>633</v>
      </c>
      <c r="I49" s="576"/>
      <c r="J49" s="593" t="s">
        <v>783</v>
      </c>
      <c r="K49" s="151">
        <v>0.25</v>
      </c>
      <c r="L49" s="89" t="s">
        <v>30</v>
      </c>
      <c r="M49" s="90">
        <v>0</v>
      </c>
      <c r="N49" s="199">
        <v>0.25</v>
      </c>
      <c r="O49" s="90">
        <v>0.5</v>
      </c>
      <c r="P49" s="137">
        <v>1</v>
      </c>
      <c r="Q49" s="6">
        <f t="shared" ref="Q49:Q50" si="10">+SUM(M49:M49)*K49</f>
        <v>0</v>
      </c>
      <c r="R49" s="6">
        <f t="shared" ref="R49:R50" si="11">+SUM(N49:N49)*K49</f>
        <v>6.25E-2</v>
      </c>
      <c r="S49" s="6">
        <f t="shared" ref="S49:S50" si="12">+SUM(O49:O49)*K49</f>
        <v>0.125</v>
      </c>
      <c r="T49" s="6">
        <f t="shared" ref="T49:T50" si="13">+SUM(P49:P49)*K49</f>
        <v>0.25</v>
      </c>
      <c r="U49" s="140">
        <f t="shared" ref="U49:U50" si="14">+MAX(Q49:T49)</f>
        <v>0.25</v>
      </c>
      <c r="V49" s="324"/>
      <c r="W49" s="324"/>
      <c r="X49" s="324"/>
      <c r="Y49" s="324"/>
      <c r="Z49" s="294"/>
      <c r="AA49" s="321"/>
      <c r="AB49" s="318"/>
      <c r="AC49" s="636"/>
      <c r="AW49" s="7"/>
      <c r="AX49" s="7"/>
      <c r="AY49" s="7"/>
      <c r="AZ49" s="7"/>
      <c r="BA49" s="7"/>
      <c r="BB49" s="7"/>
      <c r="BC49" s="7"/>
      <c r="BD49" s="7"/>
      <c r="BE49" s="7"/>
      <c r="BF49" s="7"/>
      <c r="BG49" s="7"/>
      <c r="BH49" s="7"/>
      <c r="BI49" s="7"/>
      <c r="BJ49" s="7"/>
      <c r="BK49" s="7"/>
      <c r="BL49" s="7"/>
      <c r="BM49" s="7"/>
    </row>
    <row r="50" spans="1:65" s="22" customFormat="1" ht="37.799999999999997" customHeight="1" x14ac:dyDescent="0.2">
      <c r="A50" s="655"/>
      <c r="B50" s="658"/>
      <c r="C50" s="307"/>
      <c r="D50" s="309"/>
      <c r="E50" s="539"/>
      <c r="F50" s="539"/>
      <c r="G50" s="330"/>
      <c r="H50" s="569"/>
      <c r="I50" s="576"/>
      <c r="J50" s="594"/>
      <c r="K50" s="158">
        <v>0.25</v>
      </c>
      <c r="L50" s="153" t="s">
        <v>34</v>
      </c>
      <c r="M50" s="87">
        <v>0</v>
      </c>
      <c r="N50" s="87">
        <v>0</v>
      </c>
      <c r="O50" s="87">
        <v>0</v>
      </c>
      <c r="P50" s="138">
        <v>0</v>
      </c>
      <c r="Q50" s="156">
        <f t="shared" si="10"/>
        <v>0</v>
      </c>
      <c r="R50" s="156">
        <f t="shared" si="11"/>
        <v>0</v>
      </c>
      <c r="S50" s="156">
        <f t="shared" si="12"/>
        <v>0</v>
      </c>
      <c r="T50" s="156">
        <f t="shared" si="13"/>
        <v>0</v>
      </c>
      <c r="U50" s="157">
        <f t="shared" si="14"/>
        <v>0</v>
      </c>
      <c r="V50" s="324"/>
      <c r="W50" s="324"/>
      <c r="X50" s="324"/>
      <c r="Y50" s="324"/>
      <c r="Z50" s="294"/>
      <c r="AA50" s="321"/>
      <c r="AB50" s="318"/>
      <c r="AC50" s="636"/>
      <c r="AW50" s="7"/>
      <c r="AX50" s="7"/>
      <c r="AY50" s="7"/>
      <c r="AZ50" s="7"/>
      <c r="BA50" s="7"/>
      <c r="BB50" s="7"/>
      <c r="BC50" s="7"/>
      <c r="BD50" s="7"/>
      <c r="BE50" s="7"/>
      <c r="BF50" s="7"/>
      <c r="BG50" s="7"/>
      <c r="BH50" s="7"/>
      <c r="BI50" s="7"/>
      <c r="BJ50" s="7"/>
      <c r="BK50" s="7"/>
      <c r="BL50" s="7"/>
      <c r="BM50" s="7"/>
    </row>
    <row r="51" spans="1:65" s="22" customFormat="1" ht="49.95" customHeight="1" x14ac:dyDescent="0.2">
      <c r="A51" s="655"/>
      <c r="B51" s="658"/>
      <c r="C51" s="307"/>
      <c r="D51" s="309"/>
      <c r="E51" s="539"/>
      <c r="F51" s="539"/>
      <c r="G51" s="330"/>
      <c r="H51" s="568" t="s">
        <v>49</v>
      </c>
      <c r="I51" s="576"/>
      <c r="J51" s="592" t="s">
        <v>631</v>
      </c>
      <c r="K51" s="151">
        <v>0.2</v>
      </c>
      <c r="L51" s="89" t="s">
        <v>30</v>
      </c>
      <c r="M51" s="90">
        <v>0.1</v>
      </c>
      <c r="N51" s="199">
        <v>0.25</v>
      </c>
      <c r="O51" s="90">
        <v>0.5</v>
      </c>
      <c r="P51" s="137">
        <v>1</v>
      </c>
      <c r="Q51" s="6">
        <f t="shared" si="0"/>
        <v>2.0000000000000004E-2</v>
      </c>
      <c r="R51" s="6">
        <f t="shared" si="1"/>
        <v>0.05</v>
      </c>
      <c r="S51" s="6">
        <f t="shared" si="2"/>
        <v>0.1</v>
      </c>
      <c r="T51" s="6">
        <f t="shared" si="3"/>
        <v>0.2</v>
      </c>
      <c r="U51" s="140">
        <f t="shared" si="4"/>
        <v>0.2</v>
      </c>
      <c r="V51" s="324"/>
      <c r="W51" s="324"/>
      <c r="X51" s="324"/>
      <c r="Y51" s="324"/>
      <c r="Z51" s="294"/>
      <c r="AA51" s="321"/>
      <c r="AB51" s="318"/>
      <c r="AC51" s="636"/>
      <c r="AW51" s="7"/>
      <c r="AX51" s="7"/>
      <c r="AY51" s="7"/>
      <c r="AZ51" s="7"/>
      <c r="BA51" s="7"/>
      <c r="BB51" s="7"/>
      <c r="BC51" s="7"/>
      <c r="BD51" s="7"/>
      <c r="BE51" s="7"/>
      <c r="BF51" s="7"/>
      <c r="BG51" s="7"/>
      <c r="BH51" s="7"/>
      <c r="BI51" s="7"/>
      <c r="BJ51" s="7"/>
      <c r="BK51" s="7"/>
      <c r="BL51" s="7"/>
      <c r="BM51" s="7"/>
    </row>
    <row r="52" spans="1:65" s="22" customFormat="1" ht="49.95" customHeight="1" x14ac:dyDescent="0.2">
      <c r="A52" s="655"/>
      <c r="B52" s="658"/>
      <c r="C52" s="307"/>
      <c r="D52" s="309"/>
      <c r="E52" s="580"/>
      <c r="F52" s="580"/>
      <c r="G52" s="330"/>
      <c r="H52" s="569"/>
      <c r="I52" s="576"/>
      <c r="J52" s="592"/>
      <c r="K52" s="158">
        <v>0.2</v>
      </c>
      <c r="L52" s="153" t="s">
        <v>34</v>
      </c>
      <c r="M52" s="87">
        <v>0</v>
      </c>
      <c r="N52" s="87">
        <v>0</v>
      </c>
      <c r="O52" s="87">
        <v>0</v>
      </c>
      <c r="P52" s="138">
        <v>0</v>
      </c>
      <c r="Q52" s="156">
        <f t="shared" si="0"/>
        <v>0</v>
      </c>
      <c r="R52" s="156">
        <f t="shared" si="1"/>
        <v>0</v>
      </c>
      <c r="S52" s="156">
        <f t="shared" si="2"/>
        <v>0</v>
      </c>
      <c r="T52" s="156">
        <f t="shared" si="3"/>
        <v>0</v>
      </c>
      <c r="U52" s="157">
        <f t="shared" si="4"/>
        <v>0</v>
      </c>
      <c r="V52" s="325"/>
      <c r="W52" s="325"/>
      <c r="X52" s="325"/>
      <c r="Y52" s="325"/>
      <c r="Z52" s="294"/>
      <c r="AA52" s="321"/>
      <c r="AB52" s="318"/>
      <c r="AC52" s="636"/>
      <c r="AW52" s="7"/>
      <c r="AX52" s="7"/>
      <c r="AY52" s="7"/>
      <c r="AZ52" s="7"/>
      <c r="BA52" s="7"/>
      <c r="BB52" s="7"/>
      <c r="BC52" s="7"/>
      <c r="BD52" s="7"/>
      <c r="BE52" s="7"/>
      <c r="BF52" s="7"/>
      <c r="BG52" s="7"/>
      <c r="BH52" s="7"/>
      <c r="BI52" s="7"/>
      <c r="BJ52" s="7"/>
      <c r="BK52" s="7"/>
      <c r="BL52" s="7"/>
      <c r="BM52" s="7"/>
    </row>
    <row r="53" spans="1:65" s="22" customFormat="1" ht="61.95" customHeight="1" x14ac:dyDescent="0.2">
      <c r="A53" s="655"/>
      <c r="B53" s="658"/>
      <c r="C53" s="307"/>
      <c r="D53" s="309"/>
      <c r="E53" s="595" t="s">
        <v>634</v>
      </c>
      <c r="F53" s="595">
        <v>9</v>
      </c>
      <c r="G53" s="596" t="s">
        <v>784</v>
      </c>
      <c r="H53" s="597" t="s">
        <v>50</v>
      </c>
      <c r="I53" s="598">
        <f>X53</f>
        <v>0</v>
      </c>
      <c r="J53" s="599" t="s">
        <v>785</v>
      </c>
      <c r="K53" s="151">
        <v>0.4</v>
      </c>
      <c r="L53" s="89" t="s">
        <v>30</v>
      </c>
      <c r="M53" s="90">
        <v>0.25</v>
      </c>
      <c r="N53" s="90">
        <v>0.5</v>
      </c>
      <c r="O53" s="90">
        <v>0.75</v>
      </c>
      <c r="P53" s="137">
        <v>1</v>
      </c>
      <c r="Q53" s="6">
        <f t="shared" si="0"/>
        <v>0.1</v>
      </c>
      <c r="R53" s="6">
        <f t="shared" si="1"/>
        <v>0.2</v>
      </c>
      <c r="S53" s="6">
        <f t="shared" si="2"/>
        <v>0.30000000000000004</v>
      </c>
      <c r="T53" s="6">
        <f t="shared" si="3"/>
        <v>0.4</v>
      </c>
      <c r="U53" s="140">
        <f t="shared" si="4"/>
        <v>0.4</v>
      </c>
      <c r="V53" s="323">
        <f>+Q54+Q56</f>
        <v>0</v>
      </c>
      <c r="W53" s="323">
        <f>+R54+R56</f>
        <v>0</v>
      </c>
      <c r="X53" s="323">
        <f>+S54+S56</f>
        <v>0</v>
      </c>
      <c r="Y53" s="323">
        <f>+T54+T56</f>
        <v>0</v>
      </c>
      <c r="Z53" s="294"/>
      <c r="AA53" s="321"/>
      <c r="AB53" s="318"/>
      <c r="AC53" s="636"/>
      <c r="AW53" s="7"/>
      <c r="AX53" s="7"/>
      <c r="AY53" s="7"/>
      <c r="AZ53" s="7"/>
      <c r="BA53" s="7"/>
      <c r="BB53" s="7"/>
      <c r="BC53" s="7"/>
      <c r="BD53" s="7"/>
      <c r="BE53" s="7"/>
      <c r="BF53" s="7"/>
      <c r="BG53" s="7"/>
      <c r="BH53" s="7"/>
      <c r="BI53" s="7"/>
      <c r="BJ53" s="7"/>
      <c r="BK53" s="7"/>
      <c r="BL53" s="7"/>
      <c r="BM53" s="7"/>
    </row>
    <row r="54" spans="1:65" s="22" customFormat="1" ht="49.95" customHeight="1" x14ac:dyDescent="0.2">
      <c r="A54" s="655"/>
      <c r="B54" s="658"/>
      <c r="C54" s="307"/>
      <c r="D54" s="309"/>
      <c r="E54" s="600"/>
      <c r="F54" s="600"/>
      <c r="G54" s="601"/>
      <c r="H54" s="602"/>
      <c r="I54" s="603"/>
      <c r="J54" s="604"/>
      <c r="K54" s="158">
        <v>0.4</v>
      </c>
      <c r="L54" s="153" t="s">
        <v>34</v>
      </c>
      <c r="M54" s="87">
        <v>0</v>
      </c>
      <c r="N54" s="87">
        <v>0</v>
      </c>
      <c r="O54" s="87">
        <v>0</v>
      </c>
      <c r="P54" s="138">
        <v>0</v>
      </c>
      <c r="Q54" s="156">
        <f t="shared" si="0"/>
        <v>0</v>
      </c>
      <c r="R54" s="156">
        <f t="shared" si="1"/>
        <v>0</v>
      </c>
      <c r="S54" s="156">
        <f t="shared" si="2"/>
        <v>0</v>
      </c>
      <c r="T54" s="156">
        <f t="shared" si="3"/>
        <v>0</v>
      </c>
      <c r="U54" s="157">
        <f t="shared" si="4"/>
        <v>0</v>
      </c>
      <c r="V54" s="324"/>
      <c r="W54" s="324"/>
      <c r="X54" s="324"/>
      <c r="Y54" s="324"/>
      <c r="Z54" s="294"/>
      <c r="AA54" s="321"/>
      <c r="AB54" s="318"/>
      <c r="AC54" s="636"/>
      <c r="AW54" s="7"/>
      <c r="AX54" s="7"/>
      <c r="AY54" s="7"/>
      <c r="AZ54" s="7"/>
      <c r="BA54" s="7"/>
      <c r="BB54" s="7"/>
      <c r="BC54" s="7"/>
      <c r="BD54" s="7"/>
      <c r="BE54" s="7"/>
      <c r="BF54" s="7"/>
      <c r="BG54" s="7"/>
      <c r="BH54" s="7"/>
      <c r="BI54" s="7"/>
      <c r="BJ54" s="7"/>
      <c r="BK54" s="7"/>
      <c r="BL54" s="7"/>
      <c r="BM54" s="7"/>
    </row>
    <row r="55" spans="1:65" s="22" customFormat="1" ht="49.95" customHeight="1" x14ac:dyDescent="0.2">
      <c r="A55" s="655"/>
      <c r="B55" s="658"/>
      <c r="C55" s="307"/>
      <c r="D55" s="309"/>
      <c r="E55" s="600"/>
      <c r="F55" s="600"/>
      <c r="G55" s="601"/>
      <c r="H55" s="602"/>
      <c r="I55" s="603"/>
      <c r="J55" s="605" t="s">
        <v>786</v>
      </c>
      <c r="K55" s="151">
        <v>0.6</v>
      </c>
      <c r="L55" s="89" t="s">
        <v>30</v>
      </c>
      <c r="M55" s="91">
        <v>0.25</v>
      </c>
      <c r="N55" s="91">
        <v>0.5</v>
      </c>
      <c r="O55" s="91">
        <v>0.75</v>
      </c>
      <c r="P55" s="201">
        <v>1</v>
      </c>
      <c r="Q55" s="6">
        <f t="shared" si="0"/>
        <v>0.15</v>
      </c>
      <c r="R55" s="6">
        <f t="shared" si="1"/>
        <v>0.3</v>
      </c>
      <c r="S55" s="6">
        <f t="shared" si="2"/>
        <v>0.44999999999999996</v>
      </c>
      <c r="T55" s="6">
        <f t="shared" si="3"/>
        <v>0.6</v>
      </c>
      <c r="U55" s="140">
        <f t="shared" si="4"/>
        <v>0.6</v>
      </c>
      <c r="V55" s="324"/>
      <c r="W55" s="324"/>
      <c r="X55" s="324"/>
      <c r="Y55" s="324"/>
      <c r="Z55" s="294"/>
      <c r="AA55" s="321"/>
      <c r="AB55" s="318"/>
      <c r="AC55" s="636"/>
      <c r="AW55" s="7"/>
      <c r="AX55" s="7"/>
      <c r="AY55" s="7"/>
      <c r="AZ55" s="7"/>
      <c r="BA55" s="7"/>
      <c r="BB55" s="7"/>
      <c r="BC55" s="7"/>
      <c r="BD55" s="7"/>
      <c r="BE55" s="7"/>
      <c r="BF55" s="7"/>
      <c r="BG55" s="7"/>
      <c r="BH55" s="7"/>
      <c r="BI55" s="7"/>
      <c r="BJ55" s="7"/>
      <c r="BK55" s="7"/>
      <c r="BL55" s="7"/>
      <c r="BM55" s="7"/>
    </row>
    <row r="56" spans="1:65" s="22" customFormat="1" ht="49.95" customHeight="1" x14ac:dyDescent="0.2">
      <c r="A56" s="655"/>
      <c r="B56" s="658"/>
      <c r="C56" s="308"/>
      <c r="D56" s="309"/>
      <c r="E56" s="606"/>
      <c r="F56" s="606"/>
      <c r="G56" s="607"/>
      <c r="H56" s="608"/>
      <c r="I56" s="609"/>
      <c r="J56" s="610"/>
      <c r="K56" s="158">
        <v>0.6</v>
      </c>
      <c r="L56" s="153" t="s">
        <v>34</v>
      </c>
      <c r="M56" s="87">
        <v>0</v>
      </c>
      <c r="N56" s="87">
        <v>0</v>
      </c>
      <c r="O56" s="87">
        <v>0</v>
      </c>
      <c r="P56" s="138">
        <v>0</v>
      </c>
      <c r="Q56" s="156">
        <f t="shared" si="0"/>
        <v>0</v>
      </c>
      <c r="R56" s="156">
        <f t="shared" si="1"/>
        <v>0</v>
      </c>
      <c r="S56" s="156">
        <f t="shared" si="2"/>
        <v>0</v>
      </c>
      <c r="T56" s="156">
        <f t="shared" si="3"/>
        <v>0</v>
      </c>
      <c r="U56" s="157">
        <f t="shared" si="4"/>
        <v>0</v>
      </c>
      <c r="V56" s="325"/>
      <c r="W56" s="325"/>
      <c r="X56" s="325"/>
      <c r="Y56" s="325"/>
      <c r="Z56" s="294"/>
      <c r="AA56" s="321"/>
      <c r="AB56" s="318"/>
      <c r="AC56" s="636"/>
      <c r="AW56" s="7"/>
      <c r="AX56" s="7"/>
      <c r="AY56" s="7"/>
      <c r="AZ56" s="7"/>
      <c r="BA56" s="7"/>
      <c r="BB56" s="7"/>
      <c r="BC56" s="7"/>
      <c r="BD56" s="7"/>
      <c r="BE56" s="7"/>
      <c r="BF56" s="7"/>
      <c r="BG56" s="7"/>
      <c r="BH56" s="7"/>
      <c r="BI56" s="7"/>
      <c r="BJ56" s="7"/>
      <c r="BK56" s="7"/>
      <c r="BL56" s="7"/>
      <c r="BM56" s="7"/>
    </row>
    <row r="57" spans="1:65" s="22" customFormat="1" ht="49.95" customHeight="1" x14ac:dyDescent="0.2">
      <c r="A57" s="655"/>
      <c r="B57" s="658"/>
      <c r="C57" s="309" t="s">
        <v>51</v>
      </c>
      <c r="D57" s="309" t="s">
        <v>52</v>
      </c>
      <c r="E57" s="568" t="s">
        <v>616</v>
      </c>
      <c r="F57" s="611">
        <v>10</v>
      </c>
      <c r="G57" s="330" t="s">
        <v>787</v>
      </c>
      <c r="H57" s="330" t="s">
        <v>788</v>
      </c>
      <c r="I57" s="576">
        <f>X57</f>
        <v>0</v>
      </c>
      <c r="J57" s="612" t="s">
        <v>789</v>
      </c>
      <c r="K57" s="149">
        <v>0.2</v>
      </c>
      <c r="L57" s="85" t="s">
        <v>30</v>
      </c>
      <c r="M57" s="202">
        <v>0.05</v>
      </c>
      <c r="N57" s="202">
        <v>0.25</v>
      </c>
      <c r="O57" s="202">
        <v>0.5</v>
      </c>
      <c r="P57" s="203">
        <v>1</v>
      </c>
      <c r="Q57" s="6">
        <f t="shared" ref="Q57:Q78" si="15">+SUM(M57:M57)*K57</f>
        <v>1.0000000000000002E-2</v>
      </c>
      <c r="R57" s="6">
        <f t="shared" ref="R57:R78" si="16">+SUM(N57:N57)*K57</f>
        <v>0.05</v>
      </c>
      <c r="S57" s="6">
        <f t="shared" ref="S57:S80" si="17">+SUM(O57:O57)*K57</f>
        <v>0.1</v>
      </c>
      <c r="T57" s="6">
        <f t="shared" ref="T57:T80" si="18">+SUM(P57:P57)*K57</f>
        <v>0.2</v>
      </c>
      <c r="U57" s="140">
        <f t="shared" ref="U57:U80" si="19">+MAX(Q57:T57)</f>
        <v>0.2</v>
      </c>
      <c r="V57" s="296">
        <f>+Q58+Q60+Q62+Q64+Q66</f>
        <v>0</v>
      </c>
      <c r="W57" s="296">
        <f>+R58+R60+R62+R64+R66</f>
        <v>0</v>
      </c>
      <c r="X57" s="296">
        <f>+S58+S60+S62+S64+S66</f>
        <v>0</v>
      </c>
      <c r="Y57" s="296">
        <f>+T58+T60+T62+T64+T66</f>
        <v>0</v>
      </c>
      <c r="Z57" s="294"/>
      <c r="AA57" s="326" t="s">
        <v>53</v>
      </c>
      <c r="AB57" s="318"/>
      <c r="AC57" s="637"/>
      <c r="AW57" s="7"/>
      <c r="AX57" s="7"/>
      <c r="AY57" s="7"/>
      <c r="AZ57" s="7"/>
      <c r="BA57" s="7"/>
      <c r="BB57" s="7"/>
      <c r="BC57" s="7"/>
      <c r="BD57" s="7"/>
      <c r="BE57" s="7"/>
      <c r="BF57" s="7"/>
      <c r="BG57" s="7"/>
      <c r="BH57" s="7"/>
      <c r="BI57" s="7"/>
      <c r="BJ57" s="7"/>
      <c r="BK57" s="7"/>
      <c r="BL57" s="7"/>
      <c r="BM57" s="7"/>
    </row>
    <row r="58" spans="1:65" s="22" customFormat="1" ht="58.8" customHeight="1" x14ac:dyDescent="0.2">
      <c r="A58" s="655"/>
      <c r="B58" s="658"/>
      <c r="C58" s="309"/>
      <c r="D58" s="309"/>
      <c r="E58" s="613"/>
      <c r="F58" s="614"/>
      <c r="G58" s="330"/>
      <c r="H58" s="330"/>
      <c r="I58" s="576"/>
      <c r="J58" s="612"/>
      <c r="K58" s="152">
        <v>0.2</v>
      </c>
      <c r="L58" s="153" t="s">
        <v>34</v>
      </c>
      <c r="M58" s="87">
        <v>0</v>
      </c>
      <c r="N58" s="87">
        <v>0</v>
      </c>
      <c r="O58" s="87">
        <v>0</v>
      </c>
      <c r="P58" s="138">
        <v>0</v>
      </c>
      <c r="Q58" s="156">
        <f t="shared" si="15"/>
        <v>0</v>
      </c>
      <c r="R58" s="156">
        <f t="shared" si="16"/>
        <v>0</v>
      </c>
      <c r="S58" s="156">
        <f t="shared" si="17"/>
        <v>0</v>
      </c>
      <c r="T58" s="156">
        <f t="shared" si="18"/>
        <v>0</v>
      </c>
      <c r="U58" s="157">
        <f t="shared" si="19"/>
        <v>0</v>
      </c>
      <c r="V58" s="297"/>
      <c r="W58" s="297"/>
      <c r="X58" s="297"/>
      <c r="Y58" s="297"/>
      <c r="Z58" s="294"/>
      <c r="AA58" s="326"/>
      <c r="AB58" s="318"/>
      <c r="AC58" s="637"/>
      <c r="AW58" s="7"/>
      <c r="AX58" s="7"/>
      <c r="AY58" s="7"/>
      <c r="AZ58" s="7"/>
      <c r="BA58" s="7"/>
      <c r="BB58" s="7"/>
      <c r="BC58" s="7"/>
      <c r="BD58" s="7"/>
      <c r="BE58" s="7"/>
      <c r="BF58" s="7"/>
      <c r="BG58" s="7"/>
      <c r="BH58" s="7"/>
      <c r="BI58" s="7"/>
      <c r="BJ58" s="7"/>
      <c r="BK58" s="7"/>
      <c r="BL58" s="7"/>
      <c r="BM58" s="7"/>
    </row>
    <row r="59" spans="1:65" s="22" customFormat="1" ht="49.95" customHeight="1" x14ac:dyDescent="0.2">
      <c r="A59" s="655"/>
      <c r="B59" s="658"/>
      <c r="C59" s="309"/>
      <c r="D59" s="309"/>
      <c r="E59" s="613"/>
      <c r="F59" s="614"/>
      <c r="G59" s="330"/>
      <c r="H59" s="330"/>
      <c r="I59" s="576"/>
      <c r="J59" s="612" t="s">
        <v>764</v>
      </c>
      <c r="K59" s="149">
        <v>0.2</v>
      </c>
      <c r="L59" s="85" t="s">
        <v>30</v>
      </c>
      <c r="M59" s="202">
        <v>0.05</v>
      </c>
      <c r="N59" s="202">
        <v>0.25</v>
      </c>
      <c r="O59" s="202">
        <v>0.5</v>
      </c>
      <c r="P59" s="203">
        <v>1</v>
      </c>
      <c r="Q59" s="6">
        <v>0</v>
      </c>
      <c r="R59" s="6">
        <f t="shared" si="16"/>
        <v>0.05</v>
      </c>
      <c r="S59" s="6">
        <f t="shared" si="17"/>
        <v>0.1</v>
      </c>
      <c r="T59" s="6">
        <f t="shared" si="18"/>
        <v>0.2</v>
      </c>
      <c r="U59" s="140">
        <f t="shared" si="19"/>
        <v>0.2</v>
      </c>
      <c r="V59" s="297"/>
      <c r="W59" s="297"/>
      <c r="X59" s="297"/>
      <c r="Y59" s="297"/>
      <c r="Z59" s="294"/>
      <c r="AA59" s="326"/>
      <c r="AB59" s="318"/>
      <c r="AC59" s="637"/>
      <c r="AW59" s="7"/>
      <c r="AX59" s="7"/>
      <c r="AY59" s="7"/>
      <c r="AZ59" s="7"/>
      <c r="BA59" s="7"/>
      <c r="BB59" s="7"/>
      <c r="BC59" s="7"/>
      <c r="BD59" s="7"/>
      <c r="BE59" s="7"/>
      <c r="BF59" s="7"/>
      <c r="BG59" s="7"/>
      <c r="BH59" s="7"/>
      <c r="BI59" s="7"/>
      <c r="BJ59" s="7"/>
      <c r="BK59" s="7"/>
      <c r="BL59" s="7"/>
      <c r="BM59" s="7"/>
    </row>
    <row r="60" spans="1:65" s="22" customFormat="1" ht="73.8" customHeight="1" x14ac:dyDescent="0.2">
      <c r="A60" s="655"/>
      <c r="B60" s="658"/>
      <c r="C60" s="309"/>
      <c r="D60" s="309"/>
      <c r="E60" s="613"/>
      <c r="F60" s="614"/>
      <c r="G60" s="330"/>
      <c r="H60" s="330"/>
      <c r="I60" s="576"/>
      <c r="J60" s="612"/>
      <c r="K60" s="152">
        <v>0.2</v>
      </c>
      <c r="L60" s="153" t="s">
        <v>34</v>
      </c>
      <c r="M60" s="87">
        <v>0</v>
      </c>
      <c r="N60" s="87">
        <v>0</v>
      </c>
      <c r="O60" s="87">
        <v>0</v>
      </c>
      <c r="P60" s="138">
        <v>0</v>
      </c>
      <c r="Q60" s="156">
        <f t="shared" si="15"/>
        <v>0</v>
      </c>
      <c r="R60" s="156">
        <f t="shared" si="16"/>
        <v>0</v>
      </c>
      <c r="S60" s="156">
        <f t="shared" si="17"/>
        <v>0</v>
      </c>
      <c r="T60" s="156">
        <f t="shared" si="18"/>
        <v>0</v>
      </c>
      <c r="U60" s="157">
        <f t="shared" si="19"/>
        <v>0</v>
      </c>
      <c r="V60" s="297"/>
      <c r="W60" s="297"/>
      <c r="X60" s="297"/>
      <c r="Y60" s="297"/>
      <c r="Z60" s="294"/>
      <c r="AA60" s="326"/>
      <c r="AB60" s="318"/>
      <c r="AC60" s="637"/>
      <c r="AW60" s="7"/>
      <c r="AX60" s="7"/>
      <c r="AY60" s="7"/>
      <c r="AZ60" s="7"/>
      <c r="BA60" s="7"/>
      <c r="BB60" s="7"/>
      <c r="BC60" s="7"/>
      <c r="BD60" s="7"/>
      <c r="BE60" s="7"/>
      <c r="BF60" s="7"/>
      <c r="BG60" s="7"/>
      <c r="BH60" s="7"/>
      <c r="BI60" s="7"/>
      <c r="BJ60" s="7"/>
      <c r="BK60" s="7"/>
      <c r="BL60" s="7"/>
      <c r="BM60" s="7"/>
    </row>
    <row r="61" spans="1:65" s="22" customFormat="1" ht="49.95" customHeight="1" x14ac:dyDescent="0.2">
      <c r="A61" s="655"/>
      <c r="B61" s="658"/>
      <c r="C61" s="309"/>
      <c r="D61" s="309"/>
      <c r="E61" s="613"/>
      <c r="F61" s="614"/>
      <c r="G61" s="330"/>
      <c r="H61" s="330"/>
      <c r="I61" s="576"/>
      <c r="J61" s="612" t="s">
        <v>765</v>
      </c>
      <c r="K61" s="149">
        <v>0.2</v>
      </c>
      <c r="L61" s="85" t="s">
        <v>30</v>
      </c>
      <c r="M61" s="202">
        <v>0.1</v>
      </c>
      <c r="N61" s="202">
        <v>0.3</v>
      </c>
      <c r="O61" s="202">
        <v>0.6</v>
      </c>
      <c r="P61" s="203">
        <v>1</v>
      </c>
      <c r="Q61" s="6">
        <v>0</v>
      </c>
      <c r="R61" s="6">
        <f t="shared" si="16"/>
        <v>0.06</v>
      </c>
      <c r="S61" s="6">
        <f t="shared" si="17"/>
        <v>0.12</v>
      </c>
      <c r="T61" s="6">
        <f t="shared" si="18"/>
        <v>0.2</v>
      </c>
      <c r="U61" s="140">
        <f t="shared" si="19"/>
        <v>0.2</v>
      </c>
      <c r="V61" s="297"/>
      <c r="W61" s="297"/>
      <c r="X61" s="297"/>
      <c r="Y61" s="297"/>
      <c r="Z61" s="294"/>
      <c r="AA61" s="326"/>
      <c r="AB61" s="318"/>
      <c r="AC61" s="637"/>
      <c r="AW61" s="7"/>
      <c r="AX61" s="7"/>
      <c r="AY61" s="7"/>
      <c r="AZ61" s="7"/>
      <c r="BA61" s="7"/>
      <c r="BB61" s="7"/>
      <c r="BC61" s="7"/>
      <c r="BD61" s="7"/>
      <c r="BE61" s="7"/>
      <c r="BF61" s="7"/>
      <c r="BG61" s="7"/>
      <c r="BH61" s="7"/>
      <c r="BI61" s="7"/>
      <c r="BJ61" s="7"/>
      <c r="BK61" s="7"/>
      <c r="BL61" s="7"/>
      <c r="BM61" s="7"/>
    </row>
    <row r="62" spans="1:65" s="22" customFormat="1" ht="49.95" customHeight="1" x14ac:dyDescent="0.2">
      <c r="A62" s="655"/>
      <c r="B62" s="658"/>
      <c r="C62" s="309"/>
      <c r="D62" s="309"/>
      <c r="E62" s="613"/>
      <c r="F62" s="614"/>
      <c r="G62" s="330"/>
      <c r="H62" s="330"/>
      <c r="I62" s="576"/>
      <c r="J62" s="612"/>
      <c r="K62" s="152">
        <v>0.2</v>
      </c>
      <c r="L62" s="153" t="s">
        <v>34</v>
      </c>
      <c r="M62" s="87">
        <v>0</v>
      </c>
      <c r="N62" s="87">
        <v>0</v>
      </c>
      <c r="O62" s="87">
        <v>0</v>
      </c>
      <c r="P62" s="138">
        <v>0</v>
      </c>
      <c r="Q62" s="156">
        <f t="shared" si="15"/>
        <v>0</v>
      </c>
      <c r="R62" s="156">
        <f t="shared" si="16"/>
        <v>0</v>
      </c>
      <c r="S62" s="156">
        <f t="shared" si="17"/>
        <v>0</v>
      </c>
      <c r="T62" s="156">
        <f t="shared" si="18"/>
        <v>0</v>
      </c>
      <c r="U62" s="157">
        <f t="shared" si="19"/>
        <v>0</v>
      </c>
      <c r="V62" s="297"/>
      <c r="W62" s="297"/>
      <c r="X62" s="297"/>
      <c r="Y62" s="297"/>
      <c r="Z62" s="294"/>
      <c r="AA62" s="326"/>
      <c r="AB62" s="318"/>
      <c r="AC62" s="637"/>
      <c r="AW62" s="7"/>
      <c r="AX62" s="7"/>
      <c r="AY62" s="7"/>
      <c r="AZ62" s="7"/>
      <c r="BA62" s="7"/>
      <c r="BB62" s="7"/>
      <c r="BC62" s="7"/>
      <c r="BD62" s="7"/>
      <c r="BE62" s="7"/>
      <c r="BF62" s="7"/>
      <c r="BG62" s="7"/>
      <c r="BH62" s="7"/>
      <c r="BI62" s="7"/>
      <c r="BJ62" s="7"/>
      <c r="BK62" s="7"/>
      <c r="BL62" s="7"/>
      <c r="BM62" s="7"/>
    </row>
    <row r="63" spans="1:65" s="22" customFormat="1" ht="52.8" customHeight="1" x14ac:dyDescent="0.2">
      <c r="A63" s="655"/>
      <c r="B63" s="658"/>
      <c r="C63" s="309"/>
      <c r="D63" s="309"/>
      <c r="E63" s="613"/>
      <c r="F63" s="614"/>
      <c r="G63" s="330"/>
      <c r="H63" s="330"/>
      <c r="I63" s="576"/>
      <c r="J63" s="612" t="s">
        <v>766</v>
      </c>
      <c r="K63" s="149">
        <v>0.2</v>
      </c>
      <c r="L63" s="85" t="s">
        <v>30</v>
      </c>
      <c r="M63" s="202">
        <v>0.1</v>
      </c>
      <c r="N63" s="202">
        <v>0.3</v>
      </c>
      <c r="O63" s="202">
        <v>0.6</v>
      </c>
      <c r="P63" s="203">
        <v>1</v>
      </c>
      <c r="Q63" s="6">
        <v>0</v>
      </c>
      <c r="R63" s="6">
        <f t="shared" si="16"/>
        <v>0.06</v>
      </c>
      <c r="S63" s="6">
        <f t="shared" si="17"/>
        <v>0.12</v>
      </c>
      <c r="T63" s="6">
        <f t="shared" si="18"/>
        <v>0.2</v>
      </c>
      <c r="U63" s="140">
        <f t="shared" si="19"/>
        <v>0.2</v>
      </c>
      <c r="V63" s="297"/>
      <c r="W63" s="297"/>
      <c r="X63" s="297"/>
      <c r="Y63" s="297"/>
      <c r="Z63" s="294"/>
      <c r="AA63" s="326"/>
      <c r="AB63" s="318"/>
      <c r="AC63" s="637"/>
      <c r="AW63" s="7"/>
      <c r="AX63" s="7"/>
      <c r="AY63" s="7"/>
      <c r="AZ63" s="7"/>
      <c r="BA63" s="7"/>
      <c r="BB63" s="7"/>
      <c r="BC63" s="7"/>
      <c r="BD63" s="7"/>
      <c r="BE63" s="7"/>
      <c r="BF63" s="7"/>
      <c r="BG63" s="7"/>
      <c r="BH63" s="7"/>
      <c r="BI63" s="7"/>
      <c r="BJ63" s="7"/>
      <c r="BK63" s="7"/>
      <c r="BL63" s="7"/>
      <c r="BM63" s="7"/>
    </row>
    <row r="64" spans="1:65" s="22" customFormat="1" ht="49.8" customHeight="1" x14ac:dyDescent="0.2">
      <c r="A64" s="655"/>
      <c r="B64" s="658"/>
      <c r="C64" s="309"/>
      <c r="D64" s="309"/>
      <c r="E64" s="613"/>
      <c r="F64" s="614"/>
      <c r="G64" s="330"/>
      <c r="H64" s="330"/>
      <c r="I64" s="576"/>
      <c r="J64" s="612"/>
      <c r="K64" s="152">
        <v>0.2</v>
      </c>
      <c r="L64" s="153" t="s">
        <v>34</v>
      </c>
      <c r="M64" s="87">
        <v>0</v>
      </c>
      <c r="N64" s="87">
        <v>0</v>
      </c>
      <c r="O64" s="87">
        <v>0</v>
      </c>
      <c r="P64" s="138">
        <v>0</v>
      </c>
      <c r="Q64" s="156">
        <f t="shared" si="15"/>
        <v>0</v>
      </c>
      <c r="R64" s="156">
        <f t="shared" si="16"/>
        <v>0</v>
      </c>
      <c r="S64" s="156">
        <f t="shared" si="17"/>
        <v>0</v>
      </c>
      <c r="T64" s="156">
        <f t="shared" si="18"/>
        <v>0</v>
      </c>
      <c r="U64" s="157">
        <f t="shared" si="19"/>
        <v>0</v>
      </c>
      <c r="V64" s="297"/>
      <c r="W64" s="297"/>
      <c r="X64" s="297"/>
      <c r="Y64" s="297"/>
      <c r="Z64" s="294"/>
      <c r="AA64" s="326"/>
      <c r="AB64" s="318"/>
      <c r="AC64" s="637"/>
      <c r="AW64" s="7"/>
      <c r="AX64" s="7"/>
      <c r="AY64" s="7"/>
      <c r="AZ64" s="7"/>
      <c r="BA64" s="7"/>
      <c r="BB64" s="7"/>
      <c r="BC64" s="7"/>
      <c r="BD64" s="7"/>
      <c r="BE64" s="7"/>
      <c r="BF64" s="7"/>
      <c r="BG64" s="7"/>
      <c r="BH64" s="7"/>
      <c r="BI64" s="7"/>
      <c r="BJ64" s="7"/>
      <c r="BK64" s="7"/>
      <c r="BL64" s="7"/>
      <c r="BM64" s="7"/>
    </row>
    <row r="65" spans="1:65" s="22" customFormat="1" ht="49.95" customHeight="1" x14ac:dyDescent="0.2">
      <c r="A65" s="655"/>
      <c r="B65" s="658"/>
      <c r="C65" s="309"/>
      <c r="D65" s="309"/>
      <c r="E65" s="613"/>
      <c r="F65" s="614"/>
      <c r="G65" s="330"/>
      <c r="H65" s="330"/>
      <c r="I65" s="576"/>
      <c r="J65" s="612" t="s">
        <v>790</v>
      </c>
      <c r="K65" s="149">
        <v>0.2</v>
      </c>
      <c r="L65" s="85" t="s">
        <v>30</v>
      </c>
      <c r="M65" s="86">
        <v>0.25</v>
      </c>
      <c r="N65" s="86">
        <v>0.5</v>
      </c>
      <c r="O65" s="86">
        <v>0.75</v>
      </c>
      <c r="P65" s="137">
        <v>1</v>
      </c>
      <c r="Q65" s="6">
        <f t="shared" si="15"/>
        <v>0.05</v>
      </c>
      <c r="R65" s="6">
        <f t="shared" si="16"/>
        <v>0.1</v>
      </c>
      <c r="S65" s="6">
        <f t="shared" si="17"/>
        <v>0.15000000000000002</v>
      </c>
      <c r="T65" s="6">
        <f t="shared" si="18"/>
        <v>0.2</v>
      </c>
      <c r="U65" s="140">
        <f t="shared" si="19"/>
        <v>0.2</v>
      </c>
      <c r="V65" s="297"/>
      <c r="W65" s="297"/>
      <c r="X65" s="297"/>
      <c r="Y65" s="297"/>
      <c r="Z65" s="294"/>
      <c r="AA65" s="326"/>
      <c r="AB65" s="318"/>
      <c r="AC65" s="637"/>
      <c r="AW65" s="7"/>
      <c r="AX65" s="7"/>
      <c r="AY65" s="7"/>
      <c r="AZ65" s="7"/>
      <c r="BA65" s="7"/>
      <c r="BB65" s="7"/>
      <c r="BC65" s="7"/>
      <c r="BD65" s="7"/>
      <c r="BE65" s="7"/>
      <c r="BF65" s="7"/>
      <c r="BG65" s="7"/>
      <c r="BH65" s="7"/>
      <c r="BI65" s="7"/>
      <c r="BJ65" s="7"/>
      <c r="BK65" s="7"/>
      <c r="BL65" s="7"/>
      <c r="BM65" s="7"/>
    </row>
    <row r="66" spans="1:65" s="22" customFormat="1" ht="42.6" customHeight="1" x14ac:dyDescent="0.2">
      <c r="A66" s="655"/>
      <c r="B66" s="658"/>
      <c r="C66" s="309"/>
      <c r="D66" s="309"/>
      <c r="E66" s="615"/>
      <c r="F66" s="616"/>
      <c r="G66" s="330"/>
      <c r="H66" s="330"/>
      <c r="I66" s="576"/>
      <c r="J66" s="612"/>
      <c r="K66" s="152">
        <v>0.2</v>
      </c>
      <c r="L66" s="153" t="s">
        <v>34</v>
      </c>
      <c r="M66" s="87">
        <v>0</v>
      </c>
      <c r="N66" s="87">
        <v>0</v>
      </c>
      <c r="O66" s="87">
        <v>0</v>
      </c>
      <c r="P66" s="138">
        <v>0</v>
      </c>
      <c r="Q66" s="156">
        <f t="shared" si="15"/>
        <v>0</v>
      </c>
      <c r="R66" s="156">
        <f t="shared" si="16"/>
        <v>0</v>
      </c>
      <c r="S66" s="156">
        <f t="shared" si="17"/>
        <v>0</v>
      </c>
      <c r="T66" s="156">
        <f t="shared" si="18"/>
        <v>0</v>
      </c>
      <c r="U66" s="157">
        <f t="shared" si="19"/>
        <v>0</v>
      </c>
      <c r="V66" s="298"/>
      <c r="W66" s="298"/>
      <c r="X66" s="298"/>
      <c r="Y66" s="298"/>
      <c r="Z66" s="294"/>
      <c r="AA66" s="326"/>
      <c r="AB66" s="318"/>
      <c r="AC66" s="637"/>
      <c r="AW66" s="7"/>
      <c r="AX66" s="7"/>
      <c r="AY66" s="7"/>
      <c r="AZ66" s="7"/>
      <c r="BA66" s="7"/>
      <c r="BB66" s="7"/>
      <c r="BC66" s="7"/>
      <c r="BD66" s="7"/>
      <c r="BE66" s="7"/>
      <c r="BF66" s="7"/>
      <c r="BG66" s="7"/>
      <c r="BH66" s="7"/>
      <c r="BI66" s="7"/>
      <c r="BJ66" s="7"/>
      <c r="BK66" s="7"/>
      <c r="BL66" s="7"/>
      <c r="BM66" s="7"/>
    </row>
    <row r="67" spans="1:65" s="22" customFormat="1" ht="40.200000000000003" customHeight="1" x14ac:dyDescent="0.2">
      <c r="A67" s="655"/>
      <c r="B67" s="658"/>
      <c r="C67" s="309" t="s">
        <v>54</v>
      </c>
      <c r="D67" s="330" t="s">
        <v>55</v>
      </c>
      <c r="E67" s="617"/>
      <c r="F67" s="618">
        <v>11</v>
      </c>
      <c r="G67" s="330" t="s">
        <v>791</v>
      </c>
      <c r="H67" s="330" t="s">
        <v>788</v>
      </c>
      <c r="I67" s="576">
        <v>0</v>
      </c>
      <c r="J67" s="588" t="s">
        <v>792</v>
      </c>
      <c r="K67" s="150">
        <v>0.2</v>
      </c>
      <c r="L67" s="85" t="s">
        <v>30</v>
      </c>
      <c r="M67" s="86">
        <v>1</v>
      </c>
      <c r="N67" s="86">
        <v>1</v>
      </c>
      <c r="O67" s="86">
        <v>0.1</v>
      </c>
      <c r="P67" s="137">
        <v>1</v>
      </c>
      <c r="Q67" s="6">
        <f t="shared" si="15"/>
        <v>0.2</v>
      </c>
      <c r="R67" s="6">
        <f t="shared" si="16"/>
        <v>0.2</v>
      </c>
      <c r="S67" s="6">
        <f t="shared" si="17"/>
        <v>2.0000000000000004E-2</v>
      </c>
      <c r="T67" s="6">
        <f t="shared" si="18"/>
        <v>0.2</v>
      </c>
      <c r="U67" s="140">
        <f t="shared" si="19"/>
        <v>0.2</v>
      </c>
      <c r="V67" s="296">
        <v>0</v>
      </c>
      <c r="W67" s="296">
        <v>0</v>
      </c>
      <c r="X67" s="296">
        <v>0</v>
      </c>
      <c r="Y67" s="296">
        <v>0</v>
      </c>
      <c r="Z67" s="294"/>
      <c r="AA67" s="326" t="s">
        <v>57</v>
      </c>
      <c r="AB67" s="318"/>
      <c r="AC67" s="536"/>
      <c r="AW67" s="7"/>
      <c r="AX67" s="7"/>
      <c r="AY67" s="7"/>
      <c r="AZ67" s="7"/>
      <c r="BA67" s="7"/>
      <c r="BB67" s="7"/>
      <c r="BC67" s="7"/>
      <c r="BD67" s="7"/>
      <c r="BE67" s="7"/>
      <c r="BF67" s="7"/>
      <c r="BG67" s="7"/>
      <c r="BH67" s="7"/>
      <c r="BI67" s="7"/>
      <c r="BJ67" s="7"/>
      <c r="BK67" s="7"/>
      <c r="BL67" s="7"/>
      <c r="BM67" s="7"/>
    </row>
    <row r="68" spans="1:65" s="22" customFormat="1" ht="49.2" customHeight="1" x14ac:dyDescent="0.2">
      <c r="A68" s="655"/>
      <c r="B68" s="658"/>
      <c r="C68" s="309"/>
      <c r="D68" s="330"/>
      <c r="E68" s="619"/>
      <c r="F68" s="620"/>
      <c r="G68" s="330"/>
      <c r="H68" s="330"/>
      <c r="I68" s="576"/>
      <c r="J68" s="588"/>
      <c r="K68" s="152">
        <v>0.2</v>
      </c>
      <c r="L68" s="153" t="s">
        <v>34</v>
      </c>
      <c r="M68" s="87">
        <v>0</v>
      </c>
      <c r="N68" s="87">
        <v>0</v>
      </c>
      <c r="O68" s="87">
        <v>0</v>
      </c>
      <c r="P68" s="138">
        <v>0</v>
      </c>
      <c r="Q68" s="156">
        <f>+SUM(M68:M68)*K67</f>
        <v>0</v>
      </c>
      <c r="R68" s="156">
        <f t="shared" si="16"/>
        <v>0</v>
      </c>
      <c r="S68" s="156">
        <f t="shared" si="17"/>
        <v>0</v>
      </c>
      <c r="T68" s="156">
        <f t="shared" si="18"/>
        <v>0</v>
      </c>
      <c r="U68" s="157">
        <f t="shared" si="19"/>
        <v>0</v>
      </c>
      <c r="V68" s="297"/>
      <c r="W68" s="297"/>
      <c r="X68" s="297"/>
      <c r="Y68" s="297"/>
      <c r="Z68" s="294"/>
      <c r="AA68" s="327"/>
      <c r="AB68" s="318"/>
      <c r="AC68" s="536"/>
      <c r="AW68" s="7"/>
      <c r="AX68" s="7"/>
      <c r="AY68" s="7"/>
      <c r="AZ68" s="7"/>
      <c r="BA68" s="7"/>
      <c r="BB68" s="7"/>
      <c r="BC68" s="7"/>
      <c r="BD68" s="7"/>
      <c r="BE68" s="7"/>
      <c r="BF68" s="7"/>
      <c r="BG68" s="7"/>
      <c r="BH68" s="7"/>
      <c r="BI68" s="7"/>
      <c r="BJ68" s="7"/>
      <c r="BK68" s="7"/>
      <c r="BL68" s="7"/>
      <c r="BM68" s="7"/>
    </row>
    <row r="69" spans="1:65" s="22" customFormat="1" ht="34.200000000000003" customHeight="1" x14ac:dyDescent="0.2">
      <c r="A69" s="655"/>
      <c r="B69" s="658"/>
      <c r="C69" s="309"/>
      <c r="D69" s="330"/>
      <c r="E69" s="619"/>
      <c r="F69" s="620"/>
      <c r="G69" s="330"/>
      <c r="H69" s="330"/>
      <c r="I69" s="576"/>
      <c r="J69" s="588" t="s">
        <v>793</v>
      </c>
      <c r="K69" s="150">
        <v>0.2</v>
      </c>
      <c r="L69" s="85" t="s">
        <v>30</v>
      </c>
      <c r="M69" s="86">
        <v>0</v>
      </c>
      <c r="N69" s="86">
        <v>1</v>
      </c>
      <c r="O69" s="86">
        <v>1</v>
      </c>
      <c r="P69" s="137">
        <v>1</v>
      </c>
      <c r="Q69" s="6">
        <f t="shared" si="15"/>
        <v>0</v>
      </c>
      <c r="R69" s="6">
        <f t="shared" si="16"/>
        <v>0.2</v>
      </c>
      <c r="S69" s="6">
        <f t="shared" si="17"/>
        <v>0.2</v>
      </c>
      <c r="T69" s="6">
        <f t="shared" si="18"/>
        <v>0.2</v>
      </c>
      <c r="U69" s="140">
        <f t="shared" si="19"/>
        <v>0.2</v>
      </c>
      <c r="V69" s="297"/>
      <c r="W69" s="297"/>
      <c r="X69" s="297"/>
      <c r="Y69" s="297"/>
      <c r="Z69" s="294"/>
      <c r="AA69" s="327"/>
      <c r="AB69" s="318"/>
      <c r="AC69" s="536"/>
      <c r="AW69" s="7"/>
      <c r="AX69" s="7"/>
      <c r="AY69" s="7"/>
      <c r="AZ69" s="7"/>
      <c r="BA69" s="7"/>
      <c r="BB69" s="7"/>
      <c r="BC69" s="7"/>
      <c r="BD69" s="7"/>
      <c r="BE69" s="7"/>
      <c r="BF69" s="7"/>
      <c r="BG69" s="7"/>
      <c r="BH69" s="7"/>
      <c r="BI69" s="7"/>
      <c r="BJ69" s="7"/>
      <c r="BK69" s="7"/>
      <c r="BL69" s="7"/>
      <c r="BM69" s="7"/>
    </row>
    <row r="70" spans="1:65" s="22" customFormat="1" ht="36" customHeight="1" x14ac:dyDescent="0.2">
      <c r="A70" s="655"/>
      <c r="B70" s="658"/>
      <c r="C70" s="309"/>
      <c r="D70" s="330"/>
      <c r="E70" s="613" t="s">
        <v>56</v>
      </c>
      <c r="F70" s="620"/>
      <c r="G70" s="330"/>
      <c r="H70" s="330"/>
      <c r="I70" s="576"/>
      <c r="J70" s="588"/>
      <c r="K70" s="152">
        <v>0.2</v>
      </c>
      <c r="L70" s="153" t="s">
        <v>34</v>
      </c>
      <c r="M70" s="87">
        <v>0</v>
      </c>
      <c r="N70" s="87">
        <v>0</v>
      </c>
      <c r="O70" s="87">
        <v>0</v>
      </c>
      <c r="P70" s="138">
        <v>0</v>
      </c>
      <c r="Q70" s="156">
        <f>+SUM(M70:M70)*K69</f>
        <v>0</v>
      </c>
      <c r="R70" s="156">
        <f t="shared" si="16"/>
        <v>0</v>
      </c>
      <c r="S70" s="156">
        <f t="shared" si="17"/>
        <v>0</v>
      </c>
      <c r="T70" s="156">
        <f t="shared" si="18"/>
        <v>0</v>
      </c>
      <c r="U70" s="157">
        <f t="shared" si="19"/>
        <v>0</v>
      </c>
      <c r="V70" s="297"/>
      <c r="W70" s="297"/>
      <c r="X70" s="297"/>
      <c r="Y70" s="297"/>
      <c r="Z70" s="294"/>
      <c r="AA70" s="327"/>
      <c r="AB70" s="318"/>
      <c r="AC70" s="536"/>
      <c r="AW70" s="7"/>
      <c r="AX70" s="7"/>
      <c r="AY70" s="7"/>
      <c r="AZ70" s="7"/>
      <c r="BA70" s="7"/>
      <c r="BB70" s="7"/>
      <c r="BC70" s="7"/>
      <c r="BD70" s="7"/>
      <c r="BE70" s="7"/>
      <c r="BF70" s="7"/>
      <c r="BG70" s="7"/>
      <c r="BH70" s="7"/>
      <c r="BI70" s="7"/>
      <c r="BJ70" s="7"/>
      <c r="BK70" s="7"/>
      <c r="BL70" s="7"/>
      <c r="BM70" s="7"/>
    </row>
    <row r="71" spans="1:65" s="22" customFormat="1" ht="50.4" customHeight="1" x14ac:dyDescent="0.2">
      <c r="A71" s="655"/>
      <c r="B71" s="658"/>
      <c r="C71" s="309"/>
      <c r="D71" s="330"/>
      <c r="E71" s="613"/>
      <c r="F71" s="620"/>
      <c r="G71" s="330"/>
      <c r="H71" s="330"/>
      <c r="I71" s="576"/>
      <c r="J71" s="593" t="s">
        <v>767</v>
      </c>
      <c r="K71" s="627">
        <v>0.2</v>
      </c>
      <c r="L71" s="85" t="s">
        <v>30</v>
      </c>
      <c r="M71" s="86">
        <v>0</v>
      </c>
      <c r="N71" s="86">
        <v>0.3</v>
      </c>
      <c r="O71" s="86">
        <v>0.3</v>
      </c>
      <c r="P71" s="137">
        <v>1</v>
      </c>
      <c r="Q71" s="6">
        <f t="shared" ref="Q71" si="20">+SUM(M71:M71)*K71</f>
        <v>0</v>
      </c>
      <c r="R71" s="6">
        <f t="shared" ref="R71:R72" si="21">+SUM(N71:N71)*K71</f>
        <v>0.06</v>
      </c>
      <c r="S71" s="6">
        <f t="shared" ref="S71:S72" si="22">+SUM(O71:O71)*K71</f>
        <v>0.06</v>
      </c>
      <c r="T71" s="6">
        <f t="shared" ref="T71:T72" si="23">+SUM(P71:P71)*K71</f>
        <v>0.2</v>
      </c>
      <c r="U71" s="140">
        <f t="shared" ref="U71:U72" si="24">+MAX(Q71:T71)</f>
        <v>0.2</v>
      </c>
      <c r="V71" s="297"/>
      <c r="W71" s="297"/>
      <c r="X71" s="297"/>
      <c r="Y71" s="297"/>
      <c r="Z71" s="294"/>
      <c r="AA71" s="327"/>
      <c r="AB71" s="318"/>
      <c r="AC71" s="536"/>
      <c r="AW71" s="7"/>
      <c r="AX71" s="7"/>
      <c r="AY71" s="7"/>
      <c r="AZ71" s="7"/>
      <c r="BA71" s="7"/>
      <c r="BB71" s="7"/>
      <c r="BC71" s="7"/>
      <c r="BD71" s="7"/>
      <c r="BE71" s="7"/>
      <c r="BF71" s="7"/>
      <c r="BG71" s="7"/>
      <c r="BH71" s="7"/>
      <c r="BI71" s="7"/>
      <c r="BJ71" s="7"/>
      <c r="BK71" s="7"/>
      <c r="BL71" s="7"/>
      <c r="BM71" s="7"/>
    </row>
    <row r="72" spans="1:65" s="22" customFormat="1" ht="49.8" customHeight="1" x14ac:dyDescent="0.2">
      <c r="A72" s="655"/>
      <c r="B72" s="658"/>
      <c r="C72" s="309"/>
      <c r="D72" s="330"/>
      <c r="E72" s="613"/>
      <c r="F72" s="620"/>
      <c r="G72" s="330"/>
      <c r="H72" s="330"/>
      <c r="I72" s="576"/>
      <c r="J72" s="594"/>
      <c r="K72" s="152">
        <v>0.2</v>
      </c>
      <c r="L72" s="153" t="s">
        <v>34</v>
      </c>
      <c r="M72" s="87">
        <v>0</v>
      </c>
      <c r="N72" s="87">
        <v>0</v>
      </c>
      <c r="O72" s="87">
        <v>0</v>
      </c>
      <c r="P72" s="138">
        <v>0</v>
      </c>
      <c r="Q72" s="156">
        <f>+SUM(M72:M72)*K71</f>
        <v>0</v>
      </c>
      <c r="R72" s="156">
        <f t="shared" si="21"/>
        <v>0</v>
      </c>
      <c r="S72" s="156">
        <f t="shared" si="22"/>
        <v>0</v>
      </c>
      <c r="T72" s="156">
        <f t="shared" si="23"/>
        <v>0</v>
      </c>
      <c r="U72" s="157">
        <f t="shared" si="24"/>
        <v>0</v>
      </c>
      <c r="V72" s="297"/>
      <c r="W72" s="297"/>
      <c r="X72" s="297"/>
      <c r="Y72" s="297"/>
      <c r="Z72" s="294"/>
      <c r="AA72" s="327"/>
      <c r="AB72" s="318"/>
      <c r="AC72" s="536"/>
      <c r="AW72" s="7"/>
      <c r="AX72" s="7"/>
      <c r="AY72" s="7"/>
      <c r="AZ72" s="7"/>
      <c r="BA72" s="7"/>
      <c r="BB72" s="7"/>
      <c r="BC72" s="7"/>
      <c r="BD72" s="7"/>
      <c r="BE72" s="7"/>
      <c r="BF72" s="7"/>
      <c r="BG72" s="7"/>
      <c r="BH72" s="7"/>
      <c r="BI72" s="7"/>
      <c r="BJ72" s="7"/>
      <c r="BK72" s="7"/>
      <c r="BL72" s="7"/>
      <c r="BM72" s="7"/>
    </row>
    <row r="73" spans="1:65" s="22" customFormat="1" ht="34.799999999999997" customHeight="1" x14ac:dyDescent="0.2">
      <c r="A73" s="655"/>
      <c r="B73" s="658"/>
      <c r="C73" s="309"/>
      <c r="D73" s="330"/>
      <c r="E73" s="613"/>
      <c r="F73" s="620"/>
      <c r="G73" s="330"/>
      <c r="H73" s="330"/>
      <c r="I73" s="576"/>
      <c r="J73" s="593" t="s">
        <v>768</v>
      </c>
      <c r="K73" s="150">
        <v>0.2</v>
      </c>
      <c r="L73" s="85" t="s">
        <v>30</v>
      </c>
      <c r="M73" s="86">
        <v>0</v>
      </c>
      <c r="N73" s="86">
        <v>0</v>
      </c>
      <c r="O73" s="86">
        <v>0.3</v>
      </c>
      <c r="P73" s="137">
        <v>1</v>
      </c>
      <c r="Q73" s="6">
        <f t="shared" si="15"/>
        <v>0</v>
      </c>
      <c r="R73" s="6">
        <f t="shared" si="16"/>
        <v>0</v>
      </c>
      <c r="S73" s="6">
        <f t="shared" si="17"/>
        <v>0.06</v>
      </c>
      <c r="T73" s="6">
        <f t="shared" si="18"/>
        <v>0.2</v>
      </c>
      <c r="U73" s="140">
        <f t="shared" si="19"/>
        <v>0.2</v>
      </c>
      <c r="V73" s="297"/>
      <c r="W73" s="297"/>
      <c r="X73" s="297"/>
      <c r="Y73" s="297"/>
      <c r="Z73" s="294"/>
      <c r="AA73" s="327"/>
      <c r="AB73" s="318"/>
      <c r="AC73" s="536"/>
      <c r="AW73" s="7"/>
      <c r="AX73" s="7"/>
      <c r="AY73" s="7"/>
      <c r="AZ73" s="7"/>
      <c r="BA73" s="7"/>
      <c r="BB73" s="7"/>
      <c r="BC73" s="7"/>
      <c r="BD73" s="7"/>
      <c r="BE73" s="7"/>
      <c r="BF73" s="7"/>
      <c r="BG73" s="7"/>
      <c r="BH73" s="7"/>
      <c r="BI73" s="7"/>
      <c r="BJ73" s="7"/>
      <c r="BK73" s="7"/>
      <c r="BL73" s="7"/>
      <c r="BM73" s="7"/>
    </row>
    <row r="74" spans="1:65" s="22" customFormat="1" ht="21.6" customHeight="1" x14ac:dyDescent="0.2">
      <c r="A74" s="655"/>
      <c r="B74" s="658"/>
      <c r="C74" s="309"/>
      <c r="D74" s="330"/>
      <c r="E74" s="613"/>
      <c r="F74" s="620"/>
      <c r="G74" s="330"/>
      <c r="H74" s="330"/>
      <c r="I74" s="576"/>
      <c r="J74" s="594"/>
      <c r="K74" s="152">
        <v>0.2</v>
      </c>
      <c r="L74" s="153" t="s">
        <v>34</v>
      </c>
      <c r="M74" s="87">
        <v>0</v>
      </c>
      <c r="N74" s="87">
        <v>0</v>
      </c>
      <c r="O74" s="87">
        <v>0</v>
      </c>
      <c r="P74" s="138">
        <v>0</v>
      </c>
      <c r="Q74" s="156">
        <f t="shared" si="15"/>
        <v>0</v>
      </c>
      <c r="R74" s="156">
        <f t="shared" si="16"/>
        <v>0</v>
      </c>
      <c r="S74" s="156">
        <f t="shared" si="17"/>
        <v>0</v>
      </c>
      <c r="T74" s="156">
        <f t="shared" si="18"/>
        <v>0</v>
      </c>
      <c r="U74" s="157">
        <f t="shared" si="19"/>
        <v>0</v>
      </c>
      <c r="V74" s="297"/>
      <c r="W74" s="297"/>
      <c r="X74" s="297"/>
      <c r="Y74" s="297"/>
      <c r="Z74" s="294"/>
      <c r="AA74" s="327"/>
      <c r="AB74" s="318"/>
      <c r="AC74" s="536"/>
      <c r="AW74" s="7"/>
      <c r="AX74" s="7"/>
      <c r="AY74" s="7"/>
      <c r="AZ74" s="7"/>
      <c r="BA74" s="7"/>
      <c r="BB74" s="7"/>
      <c r="BC74" s="7"/>
      <c r="BD74" s="7"/>
      <c r="BE74" s="7"/>
      <c r="BF74" s="7"/>
      <c r="BG74" s="7"/>
      <c r="BH74" s="7"/>
      <c r="BI74" s="7"/>
      <c r="BJ74" s="7"/>
      <c r="BK74" s="7"/>
      <c r="BL74" s="7"/>
      <c r="BM74" s="7"/>
    </row>
    <row r="75" spans="1:65" s="22" customFormat="1" ht="35.4" customHeight="1" x14ac:dyDescent="0.2">
      <c r="A75" s="655"/>
      <c r="B75" s="658"/>
      <c r="C75" s="309"/>
      <c r="D75" s="330"/>
      <c r="E75" s="613"/>
      <c r="F75" s="620"/>
      <c r="G75" s="330"/>
      <c r="H75" s="330"/>
      <c r="I75" s="576"/>
      <c r="J75" s="588" t="s">
        <v>769</v>
      </c>
      <c r="K75" s="150">
        <v>0.2</v>
      </c>
      <c r="L75" s="85" t="s">
        <v>30</v>
      </c>
      <c r="M75" s="86">
        <v>0</v>
      </c>
      <c r="N75" s="86">
        <v>0</v>
      </c>
      <c r="O75" s="86">
        <v>0</v>
      </c>
      <c r="P75" s="137">
        <v>1</v>
      </c>
      <c r="Q75" s="6">
        <f t="shared" si="15"/>
        <v>0</v>
      </c>
      <c r="R75" s="6">
        <f t="shared" si="16"/>
        <v>0</v>
      </c>
      <c r="S75" s="6">
        <f t="shared" si="17"/>
        <v>0</v>
      </c>
      <c r="T75" s="6">
        <f t="shared" si="18"/>
        <v>0.2</v>
      </c>
      <c r="U75" s="140">
        <f t="shared" si="19"/>
        <v>0.2</v>
      </c>
      <c r="V75" s="297"/>
      <c r="W75" s="297"/>
      <c r="X75" s="297"/>
      <c r="Y75" s="297"/>
      <c r="Z75" s="294"/>
      <c r="AA75" s="327"/>
      <c r="AB75" s="318"/>
      <c r="AC75" s="536"/>
      <c r="AW75" s="7"/>
      <c r="AX75" s="7"/>
      <c r="AY75" s="7"/>
      <c r="AZ75" s="7"/>
      <c r="BA75" s="7"/>
      <c r="BB75" s="7"/>
      <c r="BC75" s="7"/>
      <c r="BD75" s="7"/>
      <c r="BE75" s="7"/>
      <c r="BF75" s="7"/>
      <c r="BG75" s="7"/>
      <c r="BH75" s="7"/>
      <c r="BI75" s="7"/>
      <c r="BJ75" s="7"/>
      <c r="BK75" s="7"/>
      <c r="BL75" s="7"/>
      <c r="BM75" s="7"/>
    </row>
    <row r="76" spans="1:65" s="22" customFormat="1" ht="24" customHeight="1" x14ac:dyDescent="0.2">
      <c r="A76" s="655"/>
      <c r="B76" s="658"/>
      <c r="C76" s="309"/>
      <c r="D76" s="330"/>
      <c r="E76" s="621"/>
      <c r="F76" s="620"/>
      <c r="G76" s="330"/>
      <c r="H76" s="330"/>
      <c r="I76" s="576"/>
      <c r="J76" s="588"/>
      <c r="K76" s="152">
        <v>0.2</v>
      </c>
      <c r="L76" s="153" t="s">
        <v>34</v>
      </c>
      <c r="M76" s="87">
        <v>0</v>
      </c>
      <c r="N76" s="87">
        <v>0</v>
      </c>
      <c r="O76" s="87">
        <v>0</v>
      </c>
      <c r="P76" s="138">
        <v>0</v>
      </c>
      <c r="Q76" s="156">
        <f t="shared" si="15"/>
        <v>0</v>
      </c>
      <c r="R76" s="156">
        <f t="shared" si="16"/>
        <v>0</v>
      </c>
      <c r="S76" s="156">
        <f t="shared" si="17"/>
        <v>0</v>
      </c>
      <c r="T76" s="156">
        <f t="shared" si="18"/>
        <v>0</v>
      </c>
      <c r="U76" s="157">
        <f t="shared" si="19"/>
        <v>0</v>
      </c>
      <c r="V76" s="298"/>
      <c r="W76" s="298"/>
      <c r="X76" s="298"/>
      <c r="Y76" s="298"/>
      <c r="Z76" s="294"/>
      <c r="AA76" s="327"/>
      <c r="AB76" s="318"/>
      <c r="AC76" s="536"/>
      <c r="AW76" s="7"/>
      <c r="AX76" s="7"/>
      <c r="AY76" s="7"/>
      <c r="AZ76" s="7"/>
      <c r="BA76" s="7"/>
      <c r="BB76" s="7"/>
      <c r="BC76" s="7"/>
      <c r="BD76" s="7"/>
      <c r="BE76" s="7"/>
      <c r="BF76" s="7"/>
      <c r="BG76" s="7"/>
      <c r="BH76" s="7"/>
      <c r="BI76" s="7"/>
      <c r="BJ76" s="7"/>
      <c r="BK76" s="7"/>
      <c r="BL76" s="7"/>
      <c r="BM76" s="7"/>
    </row>
    <row r="77" spans="1:65" s="22" customFormat="1" ht="39.6" customHeight="1" x14ac:dyDescent="0.2">
      <c r="A77" s="655"/>
      <c r="B77" s="658"/>
      <c r="C77" s="538" t="s">
        <v>58</v>
      </c>
      <c r="D77" s="538" t="s">
        <v>59</v>
      </c>
      <c r="E77" s="300" t="s">
        <v>797</v>
      </c>
      <c r="F77" s="303">
        <v>12</v>
      </c>
      <c r="G77" s="622" t="s">
        <v>650</v>
      </c>
      <c r="H77" s="568" t="s">
        <v>749</v>
      </c>
      <c r="I77" s="290">
        <f>X77</f>
        <v>0</v>
      </c>
      <c r="J77" s="328" t="s">
        <v>651</v>
      </c>
      <c r="K77" s="627">
        <v>0.25</v>
      </c>
      <c r="L77" s="89" t="s">
        <v>30</v>
      </c>
      <c r="M77" s="86">
        <v>0.15</v>
      </c>
      <c r="N77" s="202">
        <v>0.3</v>
      </c>
      <c r="O77" s="202">
        <v>0.6</v>
      </c>
      <c r="P77" s="203">
        <v>1</v>
      </c>
      <c r="Q77" s="6">
        <f t="shared" si="15"/>
        <v>3.7499999999999999E-2</v>
      </c>
      <c r="R77" s="6">
        <f t="shared" si="16"/>
        <v>7.4999999999999997E-2</v>
      </c>
      <c r="S77" s="6">
        <f t="shared" si="17"/>
        <v>0.15</v>
      </c>
      <c r="T77" s="6">
        <f t="shared" si="18"/>
        <v>0.25</v>
      </c>
      <c r="U77" s="140">
        <f t="shared" si="19"/>
        <v>0.25</v>
      </c>
      <c r="V77" s="296">
        <v>0</v>
      </c>
      <c r="W77" s="296">
        <f>+R78+R80</f>
        <v>0</v>
      </c>
      <c r="X77" s="296">
        <f>+S78+S80</f>
        <v>0</v>
      </c>
      <c r="Y77" s="296">
        <f>+T78+T80</f>
        <v>0</v>
      </c>
      <c r="Z77" s="294"/>
      <c r="AA77" s="326" t="s">
        <v>654</v>
      </c>
      <c r="AB77" s="318"/>
      <c r="AC77" s="536"/>
      <c r="AW77" s="7"/>
      <c r="AX77" s="7"/>
      <c r="AY77" s="7"/>
      <c r="AZ77" s="7"/>
      <c r="BA77" s="7"/>
      <c r="BB77" s="7"/>
      <c r="BC77" s="7"/>
      <c r="BD77" s="7"/>
      <c r="BE77" s="7"/>
      <c r="BF77" s="7"/>
      <c r="BG77" s="7"/>
      <c r="BH77" s="7"/>
      <c r="BI77" s="7"/>
      <c r="BJ77" s="7"/>
      <c r="BK77" s="7"/>
      <c r="BL77" s="7"/>
      <c r="BM77" s="7"/>
    </row>
    <row r="78" spans="1:65" s="22" customFormat="1" ht="49.95" customHeight="1" x14ac:dyDescent="0.2">
      <c r="A78" s="655"/>
      <c r="B78" s="658"/>
      <c r="C78" s="539"/>
      <c r="D78" s="539"/>
      <c r="E78" s="302"/>
      <c r="F78" s="304"/>
      <c r="G78" s="623"/>
      <c r="H78" s="569"/>
      <c r="I78" s="291"/>
      <c r="J78" s="329"/>
      <c r="K78" s="196">
        <v>0.25</v>
      </c>
      <c r="L78" s="153" t="s">
        <v>34</v>
      </c>
      <c r="M78" s="87">
        <v>0</v>
      </c>
      <c r="N78" s="87">
        <v>0</v>
      </c>
      <c r="O78" s="87">
        <v>0</v>
      </c>
      <c r="P78" s="138">
        <v>0</v>
      </c>
      <c r="Q78" s="156">
        <f t="shared" si="15"/>
        <v>0</v>
      </c>
      <c r="R78" s="156">
        <f t="shared" si="16"/>
        <v>0</v>
      </c>
      <c r="S78" s="156">
        <f t="shared" si="17"/>
        <v>0</v>
      </c>
      <c r="T78" s="156">
        <f t="shared" si="18"/>
        <v>0</v>
      </c>
      <c r="U78" s="160">
        <f t="shared" si="19"/>
        <v>0</v>
      </c>
      <c r="V78" s="297"/>
      <c r="W78" s="297"/>
      <c r="X78" s="297"/>
      <c r="Y78" s="297"/>
      <c r="Z78" s="294"/>
      <c r="AA78" s="327"/>
      <c r="AB78" s="318"/>
      <c r="AC78" s="536"/>
      <c r="AW78" s="7"/>
      <c r="AX78" s="7"/>
      <c r="AY78" s="7"/>
      <c r="AZ78" s="7"/>
      <c r="BA78" s="7"/>
      <c r="BB78" s="7"/>
      <c r="BC78" s="7"/>
      <c r="BD78" s="7"/>
      <c r="BE78" s="7"/>
      <c r="BF78" s="7"/>
      <c r="BG78" s="7"/>
      <c r="BH78" s="7"/>
      <c r="BI78" s="7"/>
      <c r="BJ78" s="7"/>
      <c r="BK78" s="7"/>
      <c r="BL78" s="7"/>
      <c r="BM78" s="7"/>
    </row>
    <row r="79" spans="1:65" s="22" customFormat="1" ht="39.6" customHeight="1" x14ac:dyDescent="0.2">
      <c r="A79" s="655"/>
      <c r="B79" s="658"/>
      <c r="C79" s="539"/>
      <c r="D79" s="539"/>
      <c r="E79" s="300" t="s">
        <v>656</v>
      </c>
      <c r="F79" s="304"/>
      <c r="G79" s="287" t="s">
        <v>745</v>
      </c>
      <c r="H79" s="568" t="s">
        <v>750</v>
      </c>
      <c r="I79" s="291"/>
      <c r="J79" s="624" t="s">
        <v>794</v>
      </c>
      <c r="K79" s="627">
        <v>0.25</v>
      </c>
      <c r="L79" s="89" t="s">
        <v>30</v>
      </c>
      <c r="M79" s="86">
        <v>0.1</v>
      </c>
      <c r="N79" s="86">
        <v>0.3</v>
      </c>
      <c r="O79" s="86">
        <v>0.7</v>
      </c>
      <c r="P79" s="137">
        <v>1</v>
      </c>
      <c r="Q79" s="6">
        <f>+SUM(M79:M79)*K79</f>
        <v>2.5000000000000001E-2</v>
      </c>
      <c r="R79" s="6">
        <f>+SUM(N79:N79)*K79</f>
        <v>7.4999999999999997E-2</v>
      </c>
      <c r="S79" s="6">
        <f t="shared" si="17"/>
        <v>0.17499999999999999</v>
      </c>
      <c r="T79" s="6">
        <f t="shared" si="18"/>
        <v>0.25</v>
      </c>
      <c r="U79" s="140">
        <f>+MAX(Q79:T79)</f>
        <v>0.25</v>
      </c>
      <c r="V79" s="297"/>
      <c r="W79" s="297"/>
      <c r="X79" s="297"/>
      <c r="Y79" s="297"/>
      <c r="Z79" s="294"/>
      <c r="AA79" s="293" t="s">
        <v>655</v>
      </c>
      <c r="AB79" s="318"/>
      <c r="AC79" s="536"/>
      <c r="AW79" s="7"/>
      <c r="AX79" s="7"/>
      <c r="AY79" s="7"/>
      <c r="AZ79" s="7"/>
      <c r="BA79" s="7"/>
      <c r="BB79" s="7"/>
      <c r="BC79" s="7"/>
      <c r="BD79" s="7"/>
      <c r="BE79" s="7"/>
      <c r="BF79" s="7"/>
      <c r="BG79" s="7"/>
      <c r="BH79" s="7"/>
      <c r="BI79" s="7"/>
      <c r="BJ79" s="7"/>
      <c r="BK79" s="7"/>
      <c r="BL79" s="7"/>
      <c r="BM79" s="7"/>
    </row>
    <row r="80" spans="1:65" s="22" customFormat="1" ht="45.6" customHeight="1" x14ac:dyDescent="0.2">
      <c r="A80" s="655"/>
      <c r="B80" s="658"/>
      <c r="C80" s="539"/>
      <c r="D80" s="539"/>
      <c r="E80" s="301"/>
      <c r="F80" s="304"/>
      <c r="G80" s="288"/>
      <c r="H80" s="613"/>
      <c r="I80" s="291"/>
      <c r="J80" s="328"/>
      <c r="K80" s="271">
        <v>0.25</v>
      </c>
      <c r="L80" s="272" t="s">
        <v>34</v>
      </c>
      <c r="M80" s="273">
        <v>0</v>
      </c>
      <c r="N80" s="273">
        <v>0</v>
      </c>
      <c r="O80" s="273">
        <v>0</v>
      </c>
      <c r="P80" s="274">
        <v>0</v>
      </c>
      <c r="Q80" s="210">
        <f>+SUM(M80:M80)*K80</f>
        <v>0</v>
      </c>
      <c r="R80" s="210">
        <f>+SUM(N80:N80)*K80</f>
        <v>0</v>
      </c>
      <c r="S80" s="210">
        <f t="shared" si="17"/>
        <v>0</v>
      </c>
      <c r="T80" s="210">
        <f t="shared" si="18"/>
        <v>0</v>
      </c>
      <c r="U80" s="209">
        <f t="shared" si="19"/>
        <v>0</v>
      </c>
      <c r="V80" s="297"/>
      <c r="W80" s="297"/>
      <c r="X80" s="297"/>
      <c r="Y80" s="297"/>
      <c r="Z80" s="294"/>
      <c r="AA80" s="294"/>
      <c r="AB80" s="318"/>
      <c r="AC80" s="536"/>
      <c r="AW80" s="7"/>
      <c r="AX80" s="7"/>
      <c r="AY80" s="7"/>
      <c r="AZ80" s="7"/>
      <c r="BA80" s="7"/>
      <c r="BB80" s="7"/>
      <c r="BC80" s="7"/>
      <c r="BD80" s="7"/>
      <c r="BE80" s="7"/>
      <c r="BF80" s="7"/>
      <c r="BG80" s="7"/>
      <c r="BH80" s="7"/>
      <c r="BI80" s="7"/>
      <c r="BJ80" s="7"/>
      <c r="BK80" s="7"/>
      <c r="BL80" s="7"/>
      <c r="BM80" s="7"/>
    </row>
    <row r="81" spans="1:65" s="22" customFormat="1" ht="38.4" customHeight="1" x14ac:dyDescent="0.2">
      <c r="A81" s="655"/>
      <c r="B81" s="658"/>
      <c r="C81" s="539"/>
      <c r="D81" s="539"/>
      <c r="E81" s="301"/>
      <c r="F81" s="304"/>
      <c r="G81" s="288"/>
      <c r="H81" s="613"/>
      <c r="I81" s="291"/>
      <c r="J81" s="625" t="s">
        <v>657</v>
      </c>
      <c r="K81" s="660">
        <v>0.25</v>
      </c>
      <c r="L81" s="89" t="s">
        <v>30</v>
      </c>
      <c r="M81" s="86">
        <v>1</v>
      </c>
      <c r="N81" s="202">
        <v>1</v>
      </c>
      <c r="O81" s="202">
        <v>1</v>
      </c>
      <c r="P81" s="203">
        <v>1</v>
      </c>
      <c r="Q81" s="6">
        <f t="shared" ref="Q81:Q82" si="25">+SUM(M81:M81)*K81</f>
        <v>0.25</v>
      </c>
      <c r="R81" s="6">
        <f t="shared" ref="R81:R82" si="26">+SUM(N81:N81)*K81</f>
        <v>0.25</v>
      </c>
      <c r="S81" s="6">
        <f t="shared" ref="S81:S84" si="27">+SUM(O81:O81)*K81</f>
        <v>0.25</v>
      </c>
      <c r="T81" s="6">
        <f t="shared" ref="T81:T84" si="28">+SUM(P81:P81)*K81</f>
        <v>0.25</v>
      </c>
      <c r="U81" s="140">
        <f t="shared" ref="U81:U82" si="29">+MAX(Q81:T81)</f>
        <v>0.25</v>
      </c>
      <c r="V81" s="297"/>
      <c r="W81" s="297"/>
      <c r="X81" s="297"/>
      <c r="Y81" s="297"/>
      <c r="Z81" s="294"/>
      <c r="AA81" s="294"/>
      <c r="AB81" s="268"/>
      <c r="AC81" s="537"/>
      <c r="AW81" s="7"/>
      <c r="AX81" s="7"/>
      <c r="AY81" s="7"/>
      <c r="AZ81" s="7"/>
      <c r="BA81" s="7"/>
      <c r="BB81" s="7"/>
      <c r="BC81" s="7"/>
      <c r="BD81" s="7"/>
      <c r="BE81" s="7"/>
      <c r="BF81" s="7"/>
      <c r="BG81" s="7"/>
      <c r="BH81" s="7"/>
      <c r="BI81" s="7"/>
      <c r="BJ81" s="7"/>
      <c r="BK81" s="7"/>
      <c r="BL81" s="7"/>
      <c r="BM81" s="7"/>
    </row>
    <row r="82" spans="1:65" s="22" customFormat="1" ht="32.4" customHeight="1" x14ac:dyDescent="0.2">
      <c r="A82" s="655"/>
      <c r="B82" s="658"/>
      <c r="C82" s="539"/>
      <c r="D82" s="539"/>
      <c r="E82" s="301"/>
      <c r="F82" s="304"/>
      <c r="G82" s="288"/>
      <c r="H82" s="613"/>
      <c r="I82" s="291"/>
      <c r="J82" s="626"/>
      <c r="K82" s="275">
        <v>0.25</v>
      </c>
      <c r="L82" s="153" t="s">
        <v>34</v>
      </c>
      <c r="M82" s="87">
        <v>0</v>
      </c>
      <c r="N82" s="87">
        <v>0</v>
      </c>
      <c r="O82" s="87">
        <v>0</v>
      </c>
      <c r="P82" s="138">
        <v>0</v>
      </c>
      <c r="Q82" s="156">
        <f t="shared" si="25"/>
        <v>0</v>
      </c>
      <c r="R82" s="156">
        <f t="shared" si="26"/>
        <v>0</v>
      </c>
      <c r="S82" s="156">
        <f t="shared" si="27"/>
        <v>0</v>
      </c>
      <c r="T82" s="156">
        <f t="shared" si="28"/>
        <v>0</v>
      </c>
      <c r="U82" s="160">
        <f t="shared" si="29"/>
        <v>0</v>
      </c>
      <c r="V82" s="297"/>
      <c r="W82" s="297"/>
      <c r="X82" s="297"/>
      <c r="Y82" s="297"/>
      <c r="Z82" s="294"/>
      <c r="AA82" s="294"/>
      <c r="AB82" s="266"/>
      <c r="AC82" s="537"/>
      <c r="AW82" s="7"/>
      <c r="AX82" s="7"/>
      <c r="AY82" s="7"/>
      <c r="AZ82" s="7"/>
      <c r="BA82" s="7"/>
      <c r="BB82" s="7"/>
      <c r="BC82" s="7"/>
      <c r="BD82" s="7"/>
      <c r="BE82" s="7"/>
      <c r="BF82" s="7"/>
      <c r="BG82" s="7"/>
      <c r="BH82" s="7"/>
      <c r="BI82" s="7"/>
      <c r="BJ82" s="7"/>
      <c r="BK82" s="7"/>
      <c r="BL82" s="7"/>
      <c r="BM82" s="7"/>
    </row>
    <row r="83" spans="1:65" s="22" customFormat="1" ht="49.95" customHeight="1" x14ac:dyDescent="0.2">
      <c r="A83" s="655"/>
      <c r="B83" s="658"/>
      <c r="C83" s="539"/>
      <c r="D83" s="539"/>
      <c r="E83" s="301"/>
      <c r="F83" s="304"/>
      <c r="G83" s="288"/>
      <c r="H83" s="613"/>
      <c r="I83" s="291"/>
      <c r="J83" s="625" t="s">
        <v>658</v>
      </c>
      <c r="K83" s="660">
        <v>0.25</v>
      </c>
      <c r="L83" s="89" t="s">
        <v>30</v>
      </c>
      <c r="M83" s="86">
        <v>0.25</v>
      </c>
      <c r="N83" s="86">
        <v>0.5</v>
      </c>
      <c r="O83" s="86">
        <v>0.75</v>
      </c>
      <c r="P83" s="137">
        <v>1</v>
      </c>
      <c r="Q83" s="6">
        <f>+SUM(M83:M83)*K83</f>
        <v>6.25E-2</v>
      </c>
      <c r="R83" s="6">
        <f>+SUM(N83:N83)*K83</f>
        <v>0.125</v>
      </c>
      <c r="S83" s="6">
        <f t="shared" si="27"/>
        <v>0.1875</v>
      </c>
      <c r="T83" s="6">
        <f t="shared" si="28"/>
        <v>0.25</v>
      </c>
      <c r="U83" s="140">
        <f>+MAX(Q83:T83)</f>
        <v>0.25</v>
      </c>
      <c r="V83" s="297"/>
      <c r="W83" s="297"/>
      <c r="X83" s="297"/>
      <c r="Y83" s="297"/>
      <c r="Z83" s="294"/>
      <c r="AA83" s="294"/>
      <c r="AB83" s="266"/>
      <c r="AC83" s="537"/>
      <c r="AW83" s="7"/>
      <c r="AX83" s="7"/>
      <c r="AY83" s="7"/>
      <c r="AZ83" s="7"/>
      <c r="BA83" s="7"/>
      <c r="BB83" s="7"/>
      <c r="BC83" s="7"/>
      <c r="BD83" s="7"/>
      <c r="BE83" s="7"/>
      <c r="BF83" s="7"/>
      <c r="BG83" s="7"/>
      <c r="BH83" s="7"/>
      <c r="BI83" s="7"/>
      <c r="BJ83" s="7"/>
      <c r="BK83" s="7"/>
      <c r="BL83" s="7"/>
      <c r="BM83" s="7"/>
    </row>
    <row r="84" spans="1:65" s="22" customFormat="1" ht="28.8" customHeight="1" x14ac:dyDescent="0.2">
      <c r="A84" s="656"/>
      <c r="B84" s="659"/>
      <c r="C84" s="540"/>
      <c r="D84" s="540"/>
      <c r="E84" s="302"/>
      <c r="F84" s="305"/>
      <c r="G84" s="289"/>
      <c r="H84" s="621"/>
      <c r="I84" s="292"/>
      <c r="J84" s="626"/>
      <c r="K84" s="275">
        <v>0.25</v>
      </c>
      <c r="L84" s="272" t="s">
        <v>34</v>
      </c>
      <c r="M84" s="273">
        <v>0</v>
      </c>
      <c r="N84" s="273">
        <v>0</v>
      </c>
      <c r="O84" s="273">
        <v>0</v>
      </c>
      <c r="P84" s="274">
        <v>0</v>
      </c>
      <c r="Q84" s="210">
        <f>+SUM(M84:M84)*K84</f>
        <v>0</v>
      </c>
      <c r="R84" s="210">
        <f>+SUM(N84:N84)*K84</f>
        <v>0</v>
      </c>
      <c r="S84" s="210">
        <f t="shared" si="27"/>
        <v>0</v>
      </c>
      <c r="T84" s="210">
        <f t="shared" si="28"/>
        <v>0</v>
      </c>
      <c r="U84" s="209">
        <f t="shared" ref="U84" si="30">+MAX(Q84:T84)</f>
        <v>0</v>
      </c>
      <c r="V84" s="298"/>
      <c r="W84" s="298"/>
      <c r="X84" s="298"/>
      <c r="Y84" s="298"/>
      <c r="Z84" s="295"/>
      <c r="AA84" s="295"/>
      <c r="AB84" s="267"/>
      <c r="AC84" s="537"/>
      <c r="AW84" s="7"/>
      <c r="AX84" s="7"/>
      <c r="AY84" s="7"/>
      <c r="AZ84" s="7"/>
      <c r="BA84" s="7"/>
      <c r="BB84" s="7"/>
      <c r="BC84" s="7"/>
      <c r="BD84" s="7"/>
      <c r="BE84" s="7"/>
      <c r="BF84" s="7"/>
      <c r="BG84" s="7"/>
      <c r="BH84" s="7"/>
      <c r="BI84" s="7"/>
      <c r="BJ84" s="7"/>
      <c r="BK84" s="7"/>
      <c r="BL84" s="7"/>
      <c r="BM84" s="7"/>
    </row>
    <row r="85" spans="1:65" s="22" customFormat="1" x14ac:dyDescent="0.2">
      <c r="B85" s="106"/>
      <c r="C85" s="106"/>
      <c r="D85" s="106"/>
      <c r="E85" s="107"/>
      <c r="F85" s="107"/>
      <c r="G85" s="107"/>
      <c r="H85" s="107"/>
      <c r="I85" s="106"/>
      <c r="J85" s="108"/>
      <c r="K85" s="107"/>
      <c r="L85" s="107"/>
      <c r="M85" s="106"/>
      <c r="N85" s="106"/>
      <c r="O85" s="106"/>
      <c r="P85" s="106"/>
      <c r="V85" s="106"/>
      <c r="W85" s="106"/>
      <c r="X85" s="106"/>
      <c r="Y85" s="106"/>
    </row>
    <row r="86" spans="1:65" s="22" customFormat="1" x14ac:dyDescent="0.2">
      <c r="B86" s="106"/>
      <c r="C86" s="106"/>
      <c r="D86" s="106"/>
      <c r="E86" s="107"/>
      <c r="F86" s="107"/>
      <c r="G86" s="107"/>
      <c r="H86" s="107"/>
      <c r="I86" s="106"/>
      <c r="J86" s="108"/>
      <c r="K86" s="107"/>
      <c r="L86" s="107"/>
      <c r="M86" s="106"/>
      <c r="N86" s="106"/>
      <c r="O86" s="106"/>
      <c r="P86" s="106"/>
      <c r="Q86" s="629"/>
      <c r="R86" s="629"/>
      <c r="S86" s="629"/>
      <c r="T86" s="629"/>
      <c r="U86" s="629"/>
      <c r="V86" s="628"/>
      <c r="W86" s="106"/>
      <c r="X86" s="106"/>
      <c r="Y86" s="106"/>
    </row>
    <row r="87" spans="1:65" s="22" customFormat="1" x14ac:dyDescent="0.2">
      <c r="B87" s="106"/>
      <c r="C87" s="106"/>
      <c r="D87" s="106"/>
      <c r="E87" s="107"/>
      <c r="F87" s="107"/>
      <c r="G87" s="107"/>
      <c r="H87" s="107"/>
      <c r="I87" s="106"/>
      <c r="J87" s="108"/>
      <c r="K87" s="107"/>
      <c r="L87" s="107"/>
      <c r="M87" s="106"/>
      <c r="N87" s="106"/>
      <c r="O87" s="106"/>
      <c r="P87" s="106"/>
      <c r="Q87" s="629"/>
      <c r="R87" s="629"/>
      <c r="S87" s="629"/>
      <c r="T87" s="629"/>
      <c r="U87" s="629"/>
      <c r="V87" s="628"/>
      <c r="W87" s="106"/>
      <c r="X87" s="106"/>
      <c r="Y87" s="106"/>
    </row>
    <row r="88" spans="1:65" s="22" customFormat="1" x14ac:dyDescent="0.2">
      <c r="B88" s="106"/>
      <c r="C88" s="106"/>
      <c r="D88" s="106"/>
      <c r="E88" s="107"/>
      <c r="F88" s="107"/>
      <c r="G88" s="107"/>
      <c r="H88" s="107"/>
      <c r="I88" s="106"/>
      <c r="J88" s="108"/>
      <c r="K88" s="107"/>
      <c r="L88" s="107"/>
      <c r="M88" s="106"/>
      <c r="N88" s="106"/>
      <c r="O88" s="106"/>
      <c r="P88" s="106"/>
      <c r="Q88" s="628"/>
      <c r="R88" s="628"/>
      <c r="S88" s="628"/>
      <c r="T88" s="628"/>
      <c r="U88" s="628"/>
      <c r="V88" s="628"/>
      <c r="W88" s="106"/>
      <c r="X88" s="106"/>
      <c r="Y88" s="106"/>
    </row>
    <row r="89" spans="1:65" s="22" customFormat="1" x14ac:dyDescent="0.2">
      <c r="B89" s="106"/>
      <c r="C89" s="106"/>
      <c r="D89" s="106"/>
      <c r="E89" s="107"/>
      <c r="F89" s="107"/>
      <c r="G89" s="107"/>
      <c r="H89" s="107"/>
      <c r="I89" s="106"/>
      <c r="J89" s="108"/>
      <c r="K89" s="107"/>
      <c r="L89" s="107"/>
      <c r="M89" s="106"/>
      <c r="N89" s="106"/>
      <c r="O89" s="106"/>
      <c r="P89" s="106"/>
      <c r="Q89" s="628"/>
      <c r="R89" s="628"/>
      <c r="S89" s="628"/>
      <c r="T89" s="628"/>
      <c r="U89" s="628"/>
      <c r="V89" s="628"/>
      <c r="W89" s="106"/>
      <c r="X89" s="106"/>
      <c r="Y89" s="106"/>
    </row>
    <row r="90" spans="1:65" s="22" customFormat="1" x14ac:dyDescent="0.2">
      <c r="B90" s="106"/>
      <c r="C90" s="106"/>
      <c r="D90" s="106"/>
      <c r="E90" s="107"/>
      <c r="F90" s="107"/>
      <c r="G90" s="107"/>
      <c r="H90" s="107"/>
      <c r="I90" s="106"/>
      <c r="J90" s="108"/>
      <c r="K90" s="107"/>
      <c r="L90" s="107"/>
      <c r="M90" s="106"/>
      <c r="N90" s="106"/>
      <c r="O90" s="106"/>
      <c r="P90" s="106"/>
      <c r="Q90" s="630"/>
      <c r="R90" s="630"/>
      <c r="S90" s="630"/>
      <c r="T90" s="630"/>
      <c r="U90" s="630"/>
      <c r="V90" s="628"/>
      <c r="W90" s="106"/>
      <c r="X90" s="106"/>
      <c r="Y90" s="106"/>
    </row>
    <row r="91" spans="1:65" s="22" customFormat="1" x14ac:dyDescent="0.2">
      <c r="B91" s="106"/>
      <c r="C91" s="106"/>
      <c r="D91" s="106"/>
      <c r="E91" s="107"/>
      <c r="F91" s="107"/>
      <c r="G91" s="107"/>
      <c r="H91" s="107"/>
      <c r="I91" s="106"/>
      <c r="J91" s="108"/>
      <c r="K91" s="107"/>
      <c r="L91" s="107"/>
      <c r="M91" s="106"/>
      <c r="N91" s="106"/>
      <c r="O91" s="106"/>
      <c r="P91" s="106"/>
      <c r="Q91" s="629"/>
      <c r="R91" s="629"/>
      <c r="S91" s="629"/>
      <c r="T91" s="629"/>
      <c r="U91" s="629"/>
      <c r="V91" s="628"/>
      <c r="W91" s="106"/>
      <c r="X91" s="106"/>
      <c r="Y91" s="106"/>
    </row>
    <row r="92" spans="1:65" s="22" customFormat="1" x14ac:dyDescent="0.2">
      <c r="B92" s="106"/>
      <c r="C92" s="106"/>
      <c r="D92" s="106"/>
      <c r="E92" s="107"/>
      <c r="F92" s="107"/>
      <c r="G92" s="107"/>
      <c r="H92" s="107"/>
      <c r="I92" s="106"/>
      <c r="J92" s="108"/>
      <c r="K92" s="107"/>
      <c r="L92" s="107"/>
      <c r="M92" s="106"/>
      <c r="N92" s="106"/>
      <c r="O92" s="106"/>
      <c r="P92" s="106"/>
      <c r="Q92" s="631"/>
      <c r="R92" s="631"/>
      <c r="S92" s="631"/>
      <c r="T92" s="631"/>
      <c r="U92" s="631"/>
      <c r="V92" s="628"/>
      <c r="W92" s="106"/>
      <c r="X92" s="106"/>
      <c r="Y92" s="106"/>
    </row>
    <row r="93" spans="1:65" s="22" customFormat="1" x14ac:dyDescent="0.2">
      <c r="B93" s="106"/>
      <c r="C93" s="106"/>
      <c r="D93" s="106"/>
      <c r="E93" s="107"/>
      <c r="F93" s="107"/>
      <c r="G93" s="107"/>
      <c r="H93" s="107"/>
      <c r="I93" s="106"/>
      <c r="J93" s="108"/>
      <c r="K93" s="107"/>
      <c r="L93" s="107"/>
      <c r="M93" s="106"/>
      <c r="N93" s="106"/>
      <c r="O93" s="106"/>
      <c r="P93" s="106"/>
      <c r="Q93" s="628"/>
      <c r="R93" s="628"/>
      <c r="S93" s="628"/>
      <c r="T93" s="628"/>
      <c r="U93" s="628"/>
      <c r="V93" s="628"/>
      <c r="W93" s="106"/>
      <c r="X93" s="106"/>
      <c r="Y93" s="106"/>
    </row>
    <row r="94" spans="1:65" s="107" customFormat="1" ht="11.25" customHeight="1" x14ac:dyDescent="0.2">
      <c r="A94" s="22"/>
      <c r="B94" s="106"/>
      <c r="C94" s="106"/>
      <c r="D94" s="106"/>
      <c r="I94" s="106"/>
      <c r="J94" s="108"/>
      <c r="M94" s="106"/>
      <c r="N94" s="106"/>
      <c r="O94" s="106"/>
      <c r="P94" s="106"/>
      <c r="Q94" s="106"/>
      <c r="R94" s="106"/>
      <c r="S94" s="106"/>
      <c r="T94" s="106"/>
      <c r="U94" s="106"/>
      <c r="V94" s="106"/>
      <c r="W94" s="106"/>
      <c r="X94" s="106"/>
      <c r="Y94" s="106"/>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row>
    <row r="95" spans="1:65" s="107" customFormat="1" ht="11.25" customHeight="1" x14ac:dyDescent="0.2">
      <c r="A95" s="22"/>
      <c r="B95" s="106"/>
      <c r="C95" s="106"/>
      <c r="D95" s="106"/>
      <c r="I95" s="106"/>
      <c r="J95" s="108"/>
      <c r="M95" s="106"/>
      <c r="N95" s="106"/>
      <c r="O95" s="106"/>
      <c r="P95" s="106"/>
      <c r="Q95" s="106"/>
      <c r="R95" s="106"/>
      <c r="S95" s="106"/>
      <c r="T95" s="106"/>
      <c r="U95" s="106"/>
      <c r="V95" s="106"/>
      <c r="W95" s="106"/>
      <c r="X95" s="106"/>
      <c r="Y95" s="106"/>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row>
    <row r="96" spans="1:65" s="22" customFormat="1" x14ac:dyDescent="0.2">
      <c r="B96" s="106"/>
      <c r="C96" s="106"/>
      <c r="D96" s="106"/>
      <c r="E96" s="107"/>
      <c r="F96" s="107"/>
      <c r="G96" s="107"/>
      <c r="H96" s="107"/>
      <c r="I96" s="106"/>
      <c r="J96" s="108"/>
      <c r="K96" s="107"/>
      <c r="L96" s="107"/>
      <c r="M96" s="106"/>
      <c r="N96" s="106"/>
      <c r="O96" s="106"/>
      <c r="P96" s="106"/>
      <c r="Q96" s="106"/>
      <c r="R96" s="106"/>
      <c r="S96" s="106"/>
      <c r="T96" s="106"/>
      <c r="U96" s="106"/>
      <c r="V96" s="106"/>
      <c r="W96" s="106"/>
      <c r="X96" s="106"/>
      <c r="Y96" s="106"/>
    </row>
    <row r="97" spans="2:25" s="22" customFormat="1" x14ac:dyDescent="0.2">
      <c r="B97" s="106"/>
      <c r="C97" s="106"/>
      <c r="D97" s="106"/>
      <c r="E97" s="107"/>
      <c r="F97" s="107"/>
      <c r="G97" s="107"/>
      <c r="H97" s="107"/>
      <c r="I97" s="106"/>
      <c r="J97" s="108"/>
      <c r="K97" s="107"/>
      <c r="L97" s="107"/>
      <c r="M97" s="106"/>
      <c r="N97" s="106"/>
      <c r="O97" s="106"/>
      <c r="P97" s="106"/>
      <c r="Q97" s="106"/>
      <c r="R97" s="106"/>
      <c r="S97" s="106"/>
      <c r="T97" s="106"/>
      <c r="U97" s="106"/>
      <c r="V97" s="106"/>
      <c r="W97" s="106"/>
      <c r="X97" s="106"/>
      <c r="Y97" s="106"/>
    </row>
    <row r="98" spans="2:25" s="22" customFormat="1" x14ac:dyDescent="0.2">
      <c r="B98" s="106"/>
      <c r="C98" s="106"/>
      <c r="D98" s="106"/>
      <c r="E98" s="107"/>
      <c r="F98" s="107"/>
      <c r="G98" s="107"/>
      <c r="H98" s="107"/>
      <c r="I98" s="106"/>
      <c r="J98" s="108"/>
      <c r="K98" s="107"/>
      <c r="L98" s="107"/>
      <c r="M98" s="106"/>
      <c r="N98" s="106"/>
      <c r="O98" s="106"/>
      <c r="P98" s="106"/>
      <c r="Q98" s="106"/>
      <c r="R98" s="106"/>
      <c r="S98" s="106"/>
      <c r="T98" s="106"/>
      <c r="U98" s="106"/>
      <c r="V98" s="106"/>
      <c r="W98" s="106"/>
      <c r="X98" s="106"/>
      <c r="Y98" s="106"/>
    </row>
    <row r="99" spans="2:25" s="22" customFormat="1" x14ac:dyDescent="0.2">
      <c r="B99" s="106"/>
      <c r="C99" s="106"/>
      <c r="D99" s="106"/>
      <c r="E99" s="107"/>
      <c r="F99" s="107"/>
      <c r="G99" s="107"/>
      <c r="H99" s="107"/>
      <c r="I99" s="106"/>
      <c r="J99" s="108"/>
      <c r="K99" s="107"/>
      <c r="L99" s="107"/>
      <c r="M99" s="106"/>
      <c r="N99" s="106"/>
      <c r="O99" s="106"/>
      <c r="P99" s="106"/>
      <c r="Q99" s="106"/>
      <c r="R99" s="106"/>
      <c r="S99" s="106"/>
      <c r="T99" s="106"/>
      <c r="U99" s="106"/>
      <c r="V99" s="106"/>
      <c r="W99" s="106"/>
      <c r="X99" s="106"/>
      <c r="Y99" s="106"/>
    </row>
    <row r="100" spans="2:25" s="22" customFormat="1" x14ac:dyDescent="0.2">
      <c r="B100" s="106"/>
      <c r="C100" s="106"/>
      <c r="D100" s="106"/>
      <c r="E100" s="107"/>
      <c r="F100" s="107"/>
      <c r="G100" s="107"/>
      <c r="H100" s="107"/>
      <c r="I100" s="106"/>
      <c r="J100" s="108"/>
      <c r="K100" s="107"/>
      <c r="L100" s="107"/>
      <c r="M100" s="106"/>
      <c r="N100" s="106"/>
      <c r="O100" s="106"/>
      <c r="P100" s="106"/>
      <c r="Q100" s="106"/>
      <c r="R100" s="106"/>
      <c r="S100" s="106"/>
      <c r="T100" s="106"/>
      <c r="U100" s="106"/>
      <c r="V100" s="106"/>
      <c r="W100" s="106"/>
      <c r="X100" s="106"/>
      <c r="Y100" s="106"/>
    </row>
    <row r="101" spans="2:25" s="22" customFormat="1" x14ac:dyDescent="0.2">
      <c r="B101" s="106"/>
      <c r="C101" s="106"/>
      <c r="D101" s="106"/>
      <c r="E101" s="107"/>
      <c r="F101" s="107"/>
      <c r="G101" s="107"/>
      <c r="H101" s="107"/>
      <c r="I101" s="106"/>
      <c r="J101" s="108"/>
      <c r="K101" s="107"/>
      <c r="L101" s="107"/>
      <c r="M101" s="106"/>
      <c r="N101" s="106"/>
      <c r="O101" s="106"/>
      <c r="P101" s="106"/>
      <c r="Q101" s="106"/>
      <c r="R101" s="106"/>
      <c r="S101" s="106"/>
      <c r="T101" s="106"/>
      <c r="U101" s="106"/>
      <c r="V101" s="106"/>
      <c r="W101" s="106"/>
      <c r="X101" s="106"/>
      <c r="Y101" s="106"/>
    </row>
    <row r="102" spans="2:25" s="22" customFormat="1" x14ac:dyDescent="0.2">
      <c r="B102" s="106"/>
      <c r="C102" s="106"/>
      <c r="D102" s="106"/>
      <c r="E102" s="107"/>
      <c r="F102" s="107"/>
      <c r="G102" s="107"/>
      <c r="H102" s="107"/>
      <c r="I102" s="106"/>
      <c r="J102" s="108"/>
      <c r="K102" s="107"/>
      <c r="L102" s="107"/>
      <c r="M102" s="106"/>
      <c r="N102" s="106"/>
      <c r="O102" s="106"/>
      <c r="P102" s="106"/>
      <c r="Q102" s="106"/>
      <c r="R102" s="106"/>
      <c r="S102" s="106"/>
      <c r="T102" s="106"/>
      <c r="U102" s="106"/>
      <c r="V102" s="106"/>
      <c r="W102" s="106"/>
      <c r="X102" s="106"/>
      <c r="Y102" s="106"/>
    </row>
    <row r="103" spans="2:25" s="22" customFormat="1" x14ac:dyDescent="0.2">
      <c r="B103" s="106"/>
      <c r="C103" s="106"/>
      <c r="D103" s="106"/>
      <c r="E103" s="107"/>
      <c r="F103" s="107"/>
      <c r="G103" s="107"/>
      <c r="H103" s="107"/>
      <c r="I103" s="106"/>
      <c r="J103" s="108"/>
      <c r="K103" s="107"/>
      <c r="L103" s="107"/>
      <c r="M103" s="106"/>
      <c r="N103" s="106"/>
      <c r="O103" s="106"/>
      <c r="P103" s="106"/>
      <c r="Q103" s="106"/>
      <c r="R103" s="106"/>
      <c r="S103" s="106"/>
      <c r="T103" s="106"/>
      <c r="U103" s="106"/>
      <c r="V103" s="106"/>
      <c r="W103" s="106"/>
      <c r="X103" s="106"/>
      <c r="Y103" s="106"/>
    </row>
    <row r="104" spans="2:25" s="22" customFormat="1" x14ac:dyDescent="0.2">
      <c r="B104" s="106"/>
      <c r="C104" s="106"/>
      <c r="D104" s="106"/>
      <c r="E104" s="107"/>
      <c r="F104" s="107"/>
      <c r="G104" s="107"/>
      <c r="H104" s="107"/>
      <c r="I104" s="106"/>
      <c r="J104" s="108"/>
      <c r="K104" s="107"/>
      <c r="L104" s="107"/>
      <c r="M104" s="106"/>
      <c r="N104" s="106"/>
      <c r="O104" s="106"/>
      <c r="P104" s="106"/>
      <c r="Q104" s="106"/>
      <c r="R104" s="106"/>
      <c r="S104" s="106"/>
      <c r="T104" s="106"/>
      <c r="U104" s="106"/>
      <c r="V104" s="106"/>
      <c r="W104" s="106"/>
      <c r="X104" s="106"/>
      <c r="Y104" s="106"/>
    </row>
    <row r="105" spans="2:25" s="22" customFormat="1" x14ac:dyDescent="0.2">
      <c r="B105" s="106"/>
      <c r="C105" s="106"/>
      <c r="D105" s="106"/>
      <c r="E105" s="107"/>
      <c r="F105" s="107"/>
      <c r="G105" s="107"/>
      <c r="H105" s="107"/>
      <c r="I105" s="106"/>
      <c r="J105" s="108"/>
      <c r="K105" s="107"/>
      <c r="L105" s="107"/>
      <c r="M105" s="106"/>
      <c r="N105" s="106"/>
      <c r="O105" s="106"/>
      <c r="P105" s="106"/>
      <c r="Q105" s="106"/>
      <c r="R105" s="106"/>
      <c r="S105" s="106"/>
      <c r="T105" s="106"/>
      <c r="U105" s="106"/>
      <c r="V105" s="106"/>
      <c r="W105" s="106"/>
      <c r="X105" s="106"/>
      <c r="Y105" s="106"/>
    </row>
    <row r="106" spans="2:25" s="22" customFormat="1" x14ac:dyDescent="0.2">
      <c r="B106" s="106"/>
      <c r="C106" s="106"/>
      <c r="D106" s="106"/>
      <c r="E106" s="107"/>
      <c r="F106" s="107"/>
      <c r="G106" s="107"/>
      <c r="H106" s="107"/>
      <c r="I106" s="106"/>
      <c r="J106" s="108"/>
      <c r="K106" s="107"/>
      <c r="L106" s="107"/>
      <c r="M106" s="106"/>
      <c r="N106" s="106"/>
      <c r="O106" s="106"/>
      <c r="P106" s="106"/>
      <c r="Q106" s="106"/>
      <c r="R106" s="106"/>
      <c r="S106" s="106"/>
      <c r="T106" s="106"/>
      <c r="U106" s="106"/>
      <c r="V106" s="106"/>
      <c r="W106" s="106"/>
      <c r="X106" s="106"/>
      <c r="Y106" s="106"/>
    </row>
    <row r="107" spans="2:25" s="22" customFormat="1" x14ac:dyDescent="0.2">
      <c r="B107" s="106"/>
      <c r="C107" s="106"/>
      <c r="D107" s="106"/>
      <c r="E107" s="107"/>
      <c r="F107" s="107"/>
      <c r="G107" s="107"/>
      <c r="H107" s="107"/>
      <c r="I107" s="106"/>
      <c r="J107" s="108"/>
      <c r="K107" s="107"/>
      <c r="L107" s="107"/>
      <c r="M107" s="106"/>
      <c r="N107" s="106"/>
      <c r="O107" s="106"/>
      <c r="P107" s="106"/>
      <c r="Q107" s="106"/>
      <c r="R107" s="106"/>
      <c r="S107" s="106"/>
      <c r="T107" s="106"/>
      <c r="U107" s="106"/>
      <c r="V107" s="106"/>
      <c r="W107" s="106"/>
      <c r="X107" s="106"/>
      <c r="Y107" s="106"/>
    </row>
    <row r="108" spans="2:25" s="22" customFormat="1" x14ac:dyDescent="0.2">
      <c r="B108" s="106"/>
      <c r="C108" s="106"/>
      <c r="D108" s="106"/>
      <c r="E108" s="107"/>
      <c r="F108" s="107"/>
      <c r="G108" s="107"/>
      <c r="H108" s="107"/>
      <c r="I108" s="106"/>
      <c r="J108" s="108"/>
      <c r="K108" s="107"/>
      <c r="L108" s="107"/>
      <c r="M108" s="106"/>
      <c r="N108" s="106"/>
      <c r="O108" s="106"/>
      <c r="P108" s="106"/>
      <c r="Q108" s="106"/>
      <c r="R108" s="106"/>
      <c r="S108" s="106"/>
      <c r="T108" s="106"/>
      <c r="U108" s="106"/>
      <c r="V108" s="106"/>
      <c r="W108" s="106"/>
      <c r="X108" s="106"/>
      <c r="Y108" s="106"/>
    </row>
    <row r="109" spans="2:25" s="22" customFormat="1" x14ac:dyDescent="0.2">
      <c r="B109" s="106"/>
      <c r="C109" s="106"/>
      <c r="D109" s="106"/>
      <c r="E109" s="107"/>
      <c r="F109" s="107"/>
      <c r="G109" s="107"/>
      <c r="H109" s="107"/>
      <c r="I109" s="106"/>
      <c r="J109" s="108"/>
      <c r="K109" s="107"/>
      <c r="L109" s="107"/>
      <c r="M109" s="106"/>
      <c r="N109" s="106"/>
      <c r="O109" s="106"/>
      <c r="P109" s="106"/>
      <c r="Q109" s="106"/>
      <c r="R109" s="106"/>
      <c r="S109" s="106"/>
      <c r="T109" s="106"/>
      <c r="U109" s="106"/>
      <c r="V109" s="106"/>
      <c r="W109" s="106"/>
      <c r="X109" s="106"/>
      <c r="Y109" s="106"/>
    </row>
    <row r="110" spans="2:25" s="22" customFormat="1" x14ac:dyDescent="0.2">
      <c r="B110" s="106"/>
      <c r="C110" s="106"/>
      <c r="D110" s="106"/>
      <c r="E110" s="107"/>
      <c r="F110" s="107"/>
      <c r="G110" s="107"/>
      <c r="H110" s="107"/>
      <c r="I110" s="106"/>
      <c r="J110" s="108"/>
      <c r="K110" s="107"/>
      <c r="L110" s="107"/>
      <c r="M110" s="106"/>
      <c r="N110" s="106"/>
      <c r="O110" s="106"/>
      <c r="P110" s="106"/>
      <c r="Q110" s="106"/>
      <c r="R110" s="106"/>
      <c r="S110" s="106"/>
      <c r="T110" s="106"/>
      <c r="U110" s="106"/>
      <c r="V110" s="106"/>
      <c r="W110" s="106"/>
      <c r="X110" s="106"/>
      <c r="Y110" s="106"/>
    </row>
    <row r="111" spans="2:25" s="22" customFormat="1" x14ac:dyDescent="0.2">
      <c r="B111" s="106"/>
      <c r="C111" s="106"/>
      <c r="D111" s="106"/>
      <c r="E111" s="107"/>
      <c r="F111" s="107"/>
      <c r="G111" s="107"/>
      <c r="H111" s="107"/>
      <c r="I111" s="106"/>
      <c r="J111" s="108"/>
      <c r="K111" s="107"/>
      <c r="L111" s="107"/>
      <c r="M111" s="106"/>
      <c r="N111" s="106"/>
      <c r="O111" s="106"/>
      <c r="P111" s="106"/>
      <c r="Q111" s="106"/>
      <c r="R111" s="106"/>
      <c r="S111" s="106"/>
      <c r="T111" s="106"/>
      <c r="U111" s="106"/>
      <c r="V111" s="106"/>
      <c r="W111" s="106"/>
      <c r="X111" s="106"/>
      <c r="Y111" s="106"/>
    </row>
    <row r="112" spans="2:25" s="22" customFormat="1" x14ac:dyDescent="0.2">
      <c r="B112" s="106"/>
      <c r="C112" s="106"/>
      <c r="D112" s="106"/>
      <c r="E112" s="107"/>
      <c r="F112" s="107"/>
      <c r="G112" s="107"/>
      <c r="H112" s="107"/>
      <c r="I112" s="106"/>
      <c r="J112" s="108"/>
      <c r="K112" s="107"/>
      <c r="L112" s="107"/>
      <c r="M112" s="106"/>
      <c r="N112" s="106"/>
      <c r="O112" s="106"/>
      <c r="P112" s="106"/>
      <c r="Q112" s="106"/>
      <c r="R112" s="106"/>
      <c r="S112" s="106"/>
      <c r="T112" s="106"/>
      <c r="U112" s="106"/>
      <c r="V112" s="106"/>
      <c r="W112" s="106"/>
      <c r="X112" s="106"/>
      <c r="Y112" s="106"/>
    </row>
    <row r="113" spans="2:25" s="22" customFormat="1" x14ac:dyDescent="0.2">
      <c r="B113" s="106"/>
      <c r="C113" s="106"/>
      <c r="D113" s="106"/>
      <c r="E113" s="107"/>
      <c r="F113" s="107"/>
      <c r="G113" s="107"/>
      <c r="H113" s="107"/>
      <c r="I113" s="106"/>
      <c r="J113" s="108"/>
      <c r="K113" s="107"/>
      <c r="L113" s="107"/>
      <c r="M113" s="106"/>
      <c r="N113" s="106"/>
      <c r="O113" s="106"/>
      <c r="P113" s="106"/>
      <c r="Q113" s="106"/>
      <c r="R113" s="106"/>
      <c r="S113" s="106"/>
      <c r="T113" s="106"/>
      <c r="U113" s="106"/>
      <c r="V113" s="106"/>
      <c r="W113" s="106"/>
      <c r="X113" s="106"/>
      <c r="Y113" s="106"/>
    </row>
    <row r="114" spans="2:25" s="22" customFormat="1" x14ac:dyDescent="0.2">
      <c r="B114" s="106"/>
      <c r="C114" s="106"/>
      <c r="D114" s="106"/>
      <c r="E114" s="107"/>
      <c r="F114" s="107"/>
      <c r="G114" s="107"/>
      <c r="H114" s="107"/>
      <c r="I114" s="106"/>
      <c r="J114" s="108"/>
      <c r="K114" s="107"/>
      <c r="L114" s="107"/>
      <c r="M114" s="106"/>
      <c r="N114" s="106"/>
      <c r="O114" s="106"/>
      <c r="P114" s="106"/>
      <c r="Q114" s="106"/>
      <c r="R114" s="106"/>
      <c r="S114" s="106"/>
      <c r="T114" s="106"/>
      <c r="U114" s="106"/>
      <c r="V114" s="106"/>
      <c r="W114" s="106"/>
      <c r="X114" s="106"/>
      <c r="Y114" s="106"/>
    </row>
    <row r="115" spans="2:25" s="22" customFormat="1" x14ac:dyDescent="0.2">
      <c r="B115" s="106"/>
      <c r="C115" s="106"/>
      <c r="D115" s="106"/>
      <c r="E115" s="107"/>
      <c r="F115" s="107"/>
      <c r="G115" s="107"/>
      <c r="H115" s="107"/>
      <c r="I115" s="106"/>
      <c r="J115" s="108"/>
      <c r="K115" s="107"/>
      <c r="L115" s="107"/>
      <c r="M115" s="106"/>
      <c r="N115" s="106"/>
      <c r="O115" s="106"/>
      <c r="P115" s="106"/>
      <c r="Q115" s="106"/>
      <c r="R115" s="106"/>
      <c r="S115" s="106"/>
      <c r="T115" s="106"/>
      <c r="U115" s="106"/>
      <c r="V115" s="106"/>
      <c r="W115" s="106"/>
      <c r="X115" s="106"/>
      <c r="Y115" s="106"/>
    </row>
    <row r="116" spans="2:25" s="22" customFormat="1" x14ac:dyDescent="0.2">
      <c r="B116" s="106"/>
      <c r="C116" s="106"/>
      <c r="D116" s="106"/>
      <c r="E116" s="107"/>
      <c r="F116" s="107"/>
      <c r="G116" s="107"/>
      <c r="H116" s="107"/>
      <c r="I116" s="106"/>
      <c r="J116" s="108"/>
      <c r="K116" s="107"/>
      <c r="L116" s="107"/>
      <c r="M116" s="106"/>
      <c r="N116" s="106"/>
      <c r="O116" s="106"/>
      <c r="P116" s="106"/>
      <c r="Q116" s="106"/>
      <c r="R116" s="106"/>
      <c r="S116" s="106"/>
      <c r="T116" s="106"/>
      <c r="U116" s="106"/>
      <c r="V116" s="106"/>
      <c r="W116" s="106"/>
      <c r="X116" s="106"/>
      <c r="Y116" s="106"/>
    </row>
    <row r="117" spans="2:25" s="22" customFormat="1" x14ac:dyDescent="0.2">
      <c r="B117" s="106"/>
      <c r="C117" s="106"/>
      <c r="D117" s="106"/>
      <c r="E117" s="107"/>
      <c r="F117" s="107"/>
      <c r="G117" s="107"/>
      <c r="H117" s="107"/>
      <c r="I117" s="106"/>
      <c r="J117" s="108"/>
      <c r="K117" s="107"/>
      <c r="L117" s="107"/>
      <c r="M117" s="106"/>
      <c r="N117" s="106"/>
      <c r="O117" s="106"/>
      <c r="P117" s="106"/>
      <c r="Q117" s="106"/>
      <c r="R117" s="106"/>
      <c r="S117" s="106"/>
      <c r="T117" s="106"/>
      <c r="U117" s="106"/>
      <c r="V117" s="106"/>
      <c r="W117" s="106"/>
      <c r="X117" s="106"/>
      <c r="Y117" s="106"/>
    </row>
    <row r="118" spans="2:25" s="22" customFormat="1" x14ac:dyDescent="0.2">
      <c r="B118" s="106"/>
      <c r="C118" s="106"/>
      <c r="D118" s="106"/>
      <c r="E118" s="107"/>
      <c r="F118" s="107"/>
      <c r="G118" s="107"/>
      <c r="H118" s="107"/>
      <c r="I118" s="106"/>
      <c r="J118" s="108"/>
      <c r="K118" s="107"/>
      <c r="L118" s="107"/>
      <c r="M118" s="106"/>
      <c r="N118" s="106"/>
      <c r="O118" s="106"/>
      <c r="P118" s="106"/>
      <c r="Q118" s="106"/>
      <c r="R118" s="106"/>
      <c r="S118" s="106"/>
      <c r="T118" s="106"/>
      <c r="U118" s="106"/>
      <c r="V118" s="106"/>
      <c r="W118" s="106"/>
      <c r="X118" s="106"/>
      <c r="Y118" s="106"/>
    </row>
    <row r="119" spans="2:25" s="22" customFormat="1" x14ac:dyDescent="0.2">
      <c r="B119" s="106"/>
      <c r="C119" s="106"/>
      <c r="D119" s="106"/>
      <c r="E119" s="107"/>
      <c r="F119" s="107"/>
      <c r="G119" s="107"/>
      <c r="H119" s="107"/>
      <c r="I119" s="106"/>
      <c r="J119" s="108"/>
      <c r="K119" s="107"/>
      <c r="L119" s="107"/>
      <c r="M119" s="106"/>
      <c r="N119" s="106"/>
      <c r="O119" s="106"/>
      <c r="P119" s="106"/>
      <c r="Q119" s="106"/>
      <c r="R119" s="106"/>
      <c r="S119" s="106"/>
      <c r="T119" s="106"/>
      <c r="U119" s="106"/>
      <c r="V119" s="106"/>
      <c r="W119" s="106"/>
      <c r="X119" s="106"/>
      <c r="Y119" s="106"/>
    </row>
    <row r="120" spans="2:25" s="22" customFormat="1" x14ac:dyDescent="0.2">
      <c r="B120" s="106"/>
      <c r="C120" s="106"/>
      <c r="D120" s="106"/>
      <c r="E120" s="107"/>
      <c r="F120" s="107"/>
      <c r="G120" s="107"/>
      <c r="H120" s="107"/>
      <c r="I120" s="106"/>
      <c r="J120" s="108"/>
      <c r="K120" s="107"/>
      <c r="L120" s="107"/>
      <c r="M120" s="106"/>
      <c r="N120" s="106"/>
      <c r="O120" s="106"/>
      <c r="P120" s="106"/>
      <c r="Q120" s="106"/>
      <c r="R120" s="106"/>
      <c r="S120" s="106"/>
      <c r="T120" s="106"/>
      <c r="U120" s="106"/>
      <c r="V120" s="106"/>
      <c r="W120" s="106"/>
      <c r="X120" s="106"/>
      <c r="Y120" s="106"/>
    </row>
    <row r="121" spans="2:25" s="22" customFormat="1" x14ac:dyDescent="0.2">
      <c r="B121" s="106"/>
      <c r="C121" s="106"/>
      <c r="D121" s="106"/>
      <c r="E121" s="107"/>
      <c r="F121" s="107"/>
      <c r="G121" s="107"/>
      <c r="H121" s="107"/>
      <c r="I121" s="106"/>
      <c r="J121" s="108"/>
      <c r="K121" s="107"/>
      <c r="L121" s="107"/>
      <c r="M121" s="106"/>
      <c r="N121" s="106"/>
      <c r="O121" s="106"/>
      <c r="P121" s="106"/>
      <c r="Q121" s="106"/>
      <c r="R121" s="106"/>
      <c r="S121" s="106"/>
      <c r="T121" s="106"/>
      <c r="U121" s="106"/>
      <c r="V121" s="106"/>
      <c r="W121" s="106"/>
      <c r="X121" s="106"/>
      <c r="Y121" s="106"/>
    </row>
    <row r="122" spans="2:25" s="22" customFormat="1" x14ac:dyDescent="0.2">
      <c r="B122" s="106"/>
      <c r="C122" s="106"/>
      <c r="D122" s="106"/>
      <c r="E122" s="107"/>
      <c r="F122" s="107"/>
      <c r="G122" s="107"/>
      <c r="H122" s="107"/>
      <c r="I122" s="106"/>
      <c r="J122" s="108"/>
      <c r="K122" s="107"/>
      <c r="L122" s="107"/>
      <c r="M122" s="106"/>
      <c r="N122" s="106"/>
      <c r="O122" s="106"/>
      <c r="P122" s="106"/>
      <c r="Q122" s="106"/>
      <c r="R122" s="106"/>
      <c r="S122" s="106"/>
      <c r="T122" s="106"/>
      <c r="U122" s="106"/>
      <c r="V122" s="106"/>
      <c r="W122" s="106"/>
      <c r="X122" s="106"/>
      <c r="Y122" s="106"/>
    </row>
    <row r="123" spans="2:25" s="22" customFormat="1" x14ac:dyDescent="0.2">
      <c r="B123" s="106"/>
      <c r="C123" s="106"/>
      <c r="D123" s="106"/>
      <c r="E123" s="107"/>
      <c r="F123" s="107"/>
      <c r="G123" s="107"/>
      <c r="H123" s="107"/>
      <c r="I123" s="106"/>
      <c r="J123" s="108"/>
      <c r="K123" s="107"/>
      <c r="L123" s="107"/>
      <c r="M123" s="106"/>
      <c r="N123" s="106"/>
      <c r="O123" s="106"/>
      <c r="P123" s="106"/>
      <c r="Q123" s="106"/>
      <c r="R123" s="106"/>
      <c r="S123" s="106"/>
      <c r="T123" s="106"/>
      <c r="U123" s="106"/>
      <c r="V123" s="106"/>
      <c r="W123" s="106"/>
      <c r="X123" s="106"/>
      <c r="Y123" s="106"/>
    </row>
    <row r="124" spans="2:25" s="22" customFormat="1" x14ac:dyDescent="0.2">
      <c r="B124" s="106"/>
      <c r="C124" s="106"/>
      <c r="D124" s="106"/>
      <c r="E124" s="107"/>
      <c r="F124" s="107"/>
      <c r="G124" s="107"/>
      <c r="H124" s="107"/>
      <c r="I124" s="106"/>
      <c r="J124" s="108"/>
      <c r="K124" s="107"/>
      <c r="L124" s="107"/>
      <c r="M124" s="106"/>
      <c r="N124" s="106"/>
      <c r="O124" s="106"/>
      <c r="P124" s="106"/>
      <c r="Q124" s="106"/>
      <c r="R124" s="106"/>
      <c r="S124" s="106"/>
      <c r="T124" s="106"/>
      <c r="U124" s="106"/>
      <c r="V124" s="106"/>
      <c r="W124" s="106"/>
      <c r="X124" s="106"/>
      <c r="Y124" s="106"/>
    </row>
    <row r="125" spans="2:25" s="22" customFormat="1" x14ac:dyDescent="0.2">
      <c r="B125" s="106"/>
      <c r="C125" s="106"/>
      <c r="D125" s="106"/>
      <c r="E125" s="107"/>
      <c r="F125" s="107"/>
      <c r="G125" s="107"/>
      <c r="H125" s="107"/>
      <c r="I125" s="106"/>
      <c r="J125" s="108"/>
      <c r="K125" s="107"/>
      <c r="L125" s="107"/>
      <c r="M125" s="106"/>
      <c r="N125" s="106"/>
      <c r="O125" s="106"/>
      <c r="P125" s="106"/>
      <c r="Q125" s="106"/>
      <c r="R125" s="106"/>
      <c r="S125" s="106"/>
      <c r="T125" s="106"/>
      <c r="U125" s="106"/>
      <c r="V125" s="106"/>
      <c r="W125" s="106"/>
      <c r="X125" s="106"/>
      <c r="Y125" s="106"/>
    </row>
    <row r="126" spans="2:25" s="22" customFormat="1" x14ac:dyDescent="0.2">
      <c r="B126" s="106"/>
      <c r="C126" s="106"/>
      <c r="D126" s="106"/>
      <c r="E126" s="107"/>
      <c r="F126" s="107"/>
      <c r="G126" s="107"/>
      <c r="H126" s="107"/>
      <c r="I126" s="106"/>
      <c r="J126" s="108"/>
      <c r="K126" s="107"/>
      <c r="L126" s="107"/>
      <c r="M126" s="106"/>
      <c r="N126" s="106"/>
      <c r="O126" s="106"/>
      <c r="P126" s="106"/>
      <c r="Q126" s="106"/>
      <c r="R126" s="106"/>
      <c r="S126" s="106"/>
      <c r="T126" s="106"/>
      <c r="U126" s="106"/>
      <c r="V126" s="106"/>
      <c r="W126" s="106"/>
      <c r="X126" s="106"/>
      <c r="Y126" s="106"/>
    </row>
    <row r="127" spans="2:25" s="22" customFormat="1" x14ac:dyDescent="0.2">
      <c r="B127" s="106"/>
      <c r="C127" s="106"/>
      <c r="D127" s="106"/>
      <c r="E127" s="107"/>
      <c r="F127" s="107"/>
      <c r="G127" s="107"/>
      <c r="H127" s="107"/>
      <c r="I127" s="106"/>
      <c r="J127" s="108"/>
      <c r="K127" s="107"/>
      <c r="L127" s="107"/>
      <c r="M127" s="106"/>
      <c r="N127" s="106"/>
      <c r="O127" s="106"/>
      <c r="P127" s="106"/>
      <c r="Q127" s="106"/>
      <c r="R127" s="106"/>
      <c r="S127" s="106"/>
      <c r="T127" s="106"/>
      <c r="U127" s="106"/>
      <c r="V127" s="106"/>
      <c r="W127" s="106"/>
      <c r="X127" s="106"/>
      <c r="Y127" s="106"/>
    </row>
    <row r="128" spans="2:25" s="22" customFormat="1" x14ac:dyDescent="0.2">
      <c r="B128" s="106"/>
      <c r="C128" s="106"/>
      <c r="D128" s="106"/>
      <c r="E128" s="107"/>
      <c r="F128" s="107"/>
      <c r="G128" s="107"/>
      <c r="H128" s="107"/>
      <c r="I128" s="106"/>
      <c r="J128" s="108"/>
      <c r="K128" s="107"/>
      <c r="L128" s="107"/>
      <c r="M128" s="106"/>
      <c r="N128" s="106"/>
      <c r="O128" s="106"/>
      <c r="P128" s="106"/>
      <c r="Q128" s="106"/>
      <c r="R128" s="106"/>
      <c r="S128" s="106"/>
      <c r="T128" s="106"/>
      <c r="U128" s="106"/>
      <c r="V128" s="106"/>
      <c r="W128" s="106"/>
      <c r="X128" s="106"/>
      <c r="Y128" s="106"/>
    </row>
    <row r="129" spans="2:25" s="22" customFormat="1" x14ac:dyDescent="0.2">
      <c r="B129" s="106"/>
      <c r="C129" s="106"/>
      <c r="D129" s="106"/>
      <c r="E129" s="107"/>
      <c r="F129" s="107"/>
      <c r="G129" s="107"/>
      <c r="H129" s="107"/>
      <c r="I129" s="106"/>
      <c r="J129" s="108"/>
      <c r="K129" s="107"/>
      <c r="L129" s="107"/>
      <c r="M129" s="106"/>
      <c r="N129" s="106"/>
      <c r="O129" s="106"/>
      <c r="P129" s="106"/>
      <c r="Q129" s="106"/>
      <c r="R129" s="106"/>
      <c r="S129" s="106"/>
      <c r="T129" s="106"/>
      <c r="U129" s="106"/>
      <c r="V129" s="106"/>
      <c r="W129" s="106"/>
      <c r="X129" s="106"/>
      <c r="Y129" s="106"/>
    </row>
    <row r="130" spans="2:25" s="22" customFormat="1" x14ac:dyDescent="0.2">
      <c r="B130" s="106"/>
      <c r="C130" s="106"/>
      <c r="D130" s="106"/>
      <c r="E130" s="107"/>
      <c r="F130" s="107"/>
      <c r="G130" s="107"/>
      <c r="H130" s="107"/>
      <c r="I130" s="106"/>
      <c r="J130" s="108"/>
      <c r="K130" s="107"/>
      <c r="L130" s="107"/>
      <c r="M130" s="106"/>
      <c r="N130" s="106"/>
      <c r="O130" s="106"/>
      <c r="P130" s="106"/>
      <c r="Q130" s="106"/>
      <c r="R130" s="106"/>
      <c r="S130" s="106"/>
      <c r="T130" s="106"/>
      <c r="U130" s="106"/>
      <c r="V130" s="106"/>
      <c r="W130" s="106"/>
      <c r="X130" s="106"/>
      <c r="Y130" s="106"/>
    </row>
    <row r="131" spans="2:25" s="22" customFormat="1" x14ac:dyDescent="0.2">
      <c r="B131" s="106"/>
      <c r="C131" s="106"/>
      <c r="D131" s="106"/>
      <c r="E131" s="107"/>
      <c r="F131" s="107"/>
      <c r="G131" s="107"/>
      <c r="H131" s="107"/>
      <c r="I131" s="106"/>
      <c r="J131" s="108"/>
      <c r="K131" s="107"/>
      <c r="L131" s="107"/>
      <c r="M131" s="106"/>
      <c r="N131" s="106"/>
      <c r="O131" s="106"/>
      <c r="P131" s="106"/>
      <c r="Q131" s="106"/>
      <c r="R131" s="106"/>
      <c r="S131" s="106"/>
      <c r="T131" s="106"/>
      <c r="U131" s="106"/>
      <c r="V131" s="106"/>
      <c r="W131" s="106"/>
      <c r="X131" s="106"/>
      <c r="Y131" s="106"/>
    </row>
    <row r="132" spans="2:25" s="22" customFormat="1" x14ac:dyDescent="0.2">
      <c r="B132" s="106"/>
      <c r="C132" s="106"/>
      <c r="D132" s="106"/>
      <c r="E132" s="107"/>
      <c r="F132" s="107"/>
      <c r="G132" s="107"/>
      <c r="H132" s="107"/>
      <c r="I132" s="106"/>
      <c r="J132" s="108"/>
      <c r="K132" s="107"/>
      <c r="L132" s="107"/>
      <c r="M132" s="106"/>
      <c r="N132" s="106"/>
      <c r="O132" s="106"/>
      <c r="P132" s="106"/>
      <c r="Q132" s="106"/>
      <c r="R132" s="106"/>
      <c r="S132" s="106"/>
      <c r="T132" s="106"/>
      <c r="U132" s="106"/>
      <c r="V132" s="106"/>
      <c r="W132" s="106"/>
      <c r="X132" s="106"/>
      <c r="Y132" s="106"/>
    </row>
    <row r="133" spans="2:25" s="22" customFormat="1" x14ac:dyDescent="0.2">
      <c r="B133" s="106"/>
      <c r="C133" s="106"/>
      <c r="D133" s="106"/>
      <c r="E133" s="107"/>
      <c r="F133" s="107"/>
      <c r="G133" s="107"/>
      <c r="H133" s="107"/>
      <c r="I133" s="106"/>
      <c r="J133" s="108"/>
      <c r="K133" s="107"/>
      <c r="L133" s="107"/>
      <c r="M133" s="106"/>
      <c r="N133" s="106"/>
      <c r="O133" s="106"/>
      <c r="P133" s="106"/>
      <c r="Q133" s="106"/>
      <c r="R133" s="106"/>
      <c r="S133" s="106"/>
      <c r="T133" s="106"/>
      <c r="U133" s="106"/>
      <c r="V133" s="106"/>
      <c r="W133" s="106"/>
      <c r="X133" s="106"/>
      <c r="Y133" s="106"/>
    </row>
    <row r="134" spans="2:25" s="22" customFormat="1" x14ac:dyDescent="0.2">
      <c r="B134" s="106"/>
      <c r="C134" s="106"/>
      <c r="D134" s="106"/>
      <c r="E134" s="107"/>
      <c r="F134" s="107"/>
      <c r="G134" s="107"/>
      <c r="H134" s="107"/>
      <c r="I134" s="106"/>
      <c r="J134" s="108"/>
      <c r="K134" s="107"/>
      <c r="L134" s="107"/>
      <c r="M134" s="106"/>
      <c r="N134" s="106"/>
      <c r="O134" s="106"/>
      <c r="P134" s="106"/>
      <c r="Q134" s="106"/>
      <c r="R134" s="106"/>
      <c r="S134" s="106"/>
      <c r="T134" s="106"/>
      <c r="U134" s="106"/>
      <c r="V134" s="106"/>
      <c r="W134" s="106"/>
      <c r="X134" s="106"/>
      <c r="Y134" s="106"/>
    </row>
    <row r="135" spans="2:25" s="22" customFormat="1" x14ac:dyDescent="0.2">
      <c r="B135" s="106"/>
      <c r="C135" s="106"/>
      <c r="D135" s="106"/>
      <c r="E135" s="107"/>
      <c r="F135" s="107"/>
      <c r="G135" s="107"/>
      <c r="H135" s="107"/>
      <c r="I135" s="106"/>
      <c r="J135" s="108"/>
      <c r="K135" s="107"/>
      <c r="L135" s="107"/>
      <c r="M135" s="106"/>
      <c r="N135" s="106"/>
      <c r="O135" s="106"/>
      <c r="P135" s="106"/>
      <c r="Q135" s="106"/>
      <c r="R135" s="106"/>
      <c r="S135" s="106"/>
      <c r="T135" s="106"/>
      <c r="U135" s="106"/>
      <c r="V135" s="106"/>
      <c r="W135" s="106"/>
      <c r="X135" s="106"/>
      <c r="Y135" s="106"/>
    </row>
    <row r="136" spans="2:25" s="22" customFormat="1" x14ac:dyDescent="0.2">
      <c r="B136" s="106"/>
      <c r="C136" s="106"/>
      <c r="D136" s="106"/>
      <c r="E136" s="107"/>
      <c r="F136" s="107"/>
      <c r="G136" s="107"/>
      <c r="H136" s="107"/>
      <c r="I136" s="106"/>
      <c r="J136" s="108"/>
      <c r="K136" s="107"/>
      <c r="L136" s="107"/>
      <c r="M136" s="106"/>
      <c r="N136" s="106"/>
      <c r="O136" s="106"/>
      <c r="P136" s="106"/>
      <c r="Q136" s="106"/>
      <c r="R136" s="106"/>
      <c r="S136" s="106"/>
      <c r="T136" s="106"/>
      <c r="U136" s="106"/>
      <c r="V136" s="106"/>
      <c r="W136" s="106"/>
      <c r="X136" s="106"/>
      <c r="Y136" s="106"/>
    </row>
    <row r="137" spans="2:25" s="22" customFormat="1" x14ac:dyDescent="0.2">
      <c r="B137" s="106"/>
      <c r="C137" s="106"/>
      <c r="D137" s="106"/>
      <c r="E137" s="107"/>
      <c r="F137" s="107"/>
      <c r="G137" s="107"/>
      <c r="H137" s="107"/>
      <c r="I137" s="106"/>
      <c r="J137" s="108"/>
      <c r="K137" s="107"/>
      <c r="L137" s="107"/>
      <c r="M137" s="106"/>
      <c r="N137" s="106"/>
      <c r="O137" s="106"/>
      <c r="P137" s="106"/>
      <c r="Q137" s="106"/>
      <c r="R137" s="106"/>
      <c r="S137" s="106"/>
      <c r="T137" s="106"/>
      <c r="U137" s="106"/>
      <c r="V137" s="106"/>
      <c r="W137" s="106"/>
      <c r="X137" s="106"/>
      <c r="Y137" s="106"/>
    </row>
    <row r="138" spans="2:25" s="22" customFormat="1" x14ac:dyDescent="0.2">
      <c r="B138" s="106"/>
      <c r="C138" s="106"/>
      <c r="D138" s="106"/>
      <c r="E138" s="107"/>
      <c r="F138" s="107"/>
      <c r="G138" s="107"/>
      <c r="H138" s="107"/>
      <c r="I138" s="106"/>
      <c r="J138" s="108"/>
      <c r="K138" s="107"/>
      <c r="L138" s="107"/>
      <c r="M138" s="106"/>
      <c r="N138" s="106"/>
      <c r="O138" s="106"/>
      <c r="P138" s="106"/>
      <c r="Q138" s="106"/>
      <c r="R138" s="106"/>
      <c r="S138" s="106"/>
      <c r="T138" s="106"/>
      <c r="U138" s="106"/>
      <c r="V138" s="106"/>
      <c r="W138" s="106"/>
      <c r="X138" s="106"/>
      <c r="Y138" s="106"/>
    </row>
    <row r="139" spans="2:25" s="22" customFormat="1" x14ac:dyDescent="0.2">
      <c r="B139" s="106"/>
      <c r="C139" s="106"/>
      <c r="D139" s="106"/>
      <c r="E139" s="107"/>
      <c r="F139" s="107"/>
      <c r="G139" s="107"/>
      <c r="H139" s="107"/>
      <c r="I139" s="106"/>
      <c r="J139" s="108"/>
      <c r="K139" s="107"/>
      <c r="L139" s="107"/>
      <c r="M139" s="106"/>
      <c r="N139" s="106"/>
      <c r="O139" s="106"/>
      <c r="P139" s="106"/>
      <c r="Q139" s="106"/>
      <c r="R139" s="106"/>
      <c r="S139" s="106"/>
      <c r="T139" s="106"/>
      <c r="U139" s="106"/>
      <c r="V139" s="106"/>
      <c r="W139" s="106"/>
      <c r="X139" s="106"/>
      <c r="Y139" s="106"/>
    </row>
    <row r="140" spans="2:25" s="22" customFormat="1" x14ac:dyDescent="0.2">
      <c r="B140" s="106"/>
      <c r="C140" s="106"/>
      <c r="D140" s="106"/>
      <c r="E140" s="107"/>
      <c r="F140" s="107"/>
      <c r="G140" s="107"/>
      <c r="H140" s="107"/>
      <c r="I140" s="106"/>
      <c r="J140" s="108"/>
      <c r="K140" s="107"/>
      <c r="L140" s="107"/>
      <c r="M140" s="106"/>
      <c r="N140" s="106"/>
      <c r="O140" s="106"/>
      <c r="P140" s="106"/>
      <c r="Q140" s="106"/>
      <c r="R140" s="106"/>
      <c r="S140" s="106"/>
      <c r="T140" s="106"/>
      <c r="U140" s="106"/>
      <c r="V140" s="106"/>
      <c r="W140" s="106"/>
      <c r="X140" s="106"/>
      <c r="Y140" s="106"/>
    </row>
    <row r="141" spans="2:25" s="22" customFormat="1" x14ac:dyDescent="0.2">
      <c r="B141" s="106"/>
      <c r="C141" s="106"/>
      <c r="D141" s="106"/>
      <c r="E141" s="107"/>
      <c r="F141" s="107"/>
      <c r="G141" s="107"/>
      <c r="H141" s="107"/>
      <c r="I141" s="106"/>
      <c r="J141" s="108"/>
      <c r="K141" s="107"/>
      <c r="L141" s="107"/>
      <c r="M141" s="106"/>
      <c r="N141" s="106"/>
      <c r="O141" s="106"/>
      <c r="P141" s="106"/>
      <c r="Q141" s="106"/>
      <c r="R141" s="106"/>
      <c r="S141" s="106"/>
      <c r="T141" s="106"/>
      <c r="U141" s="106"/>
      <c r="V141" s="106"/>
      <c r="W141" s="106"/>
      <c r="X141" s="106"/>
      <c r="Y141" s="106"/>
    </row>
    <row r="142" spans="2:25" s="22" customFormat="1" x14ac:dyDescent="0.2">
      <c r="B142" s="106"/>
      <c r="C142" s="106"/>
      <c r="D142" s="106"/>
      <c r="E142" s="107"/>
      <c r="F142" s="107"/>
      <c r="G142" s="107"/>
      <c r="H142" s="107"/>
      <c r="I142" s="106"/>
      <c r="J142" s="108"/>
      <c r="K142" s="107"/>
      <c r="L142" s="107"/>
      <c r="M142" s="106"/>
      <c r="N142" s="106"/>
      <c r="O142" s="106"/>
      <c r="P142" s="106"/>
      <c r="Q142" s="106"/>
      <c r="R142" s="106"/>
      <c r="S142" s="106"/>
      <c r="T142" s="106"/>
      <c r="U142" s="106"/>
      <c r="V142" s="106"/>
      <c r="W142" s="106"/>
      <c r="X142" s="106"/>
      <c r="Y142" s="106"/>
    </row>
    <row r="143" spans="2:25" s="22" customFormat="1" x14ac:dyDescent="0.2">
      <c r="B143" s="106"/>
      <c r="C143" s="106"/>
      <c r="D143" s="106"/>
      <c r="E143" s="107"/>
      <c r="F143" s="107"/>
      <c r="G143" s="107"/>
      <c r="H143" s="107"/>
      <c r="I143" s="106"/>
      <c r="J143" s="108"/>
      <c r="K143" s="107"/>
      <c r="L143" s="107"/>
      <c r="M143" s="106"/>
      <c r="N143" s="106"/>
      <c r="O143" s="106"/>
      <c r="P143" s="106"/>
      <c r="Q143" s="106"/>
      <c r="R143" s="106"/>
      <c r="S143" s="106"/>
      <c r="T143" s="106"/>
      <c r="U143" s="106"/>
      <c r="V143" s="106"/>
      <c r="W143" s="106"/>
      <c r="X143" s="106"/>
      <c r="Y143" s="106"/>
    </row>
    <row r="144" spans="2:25" s="22" customFormat="1" x14ac:dyDescent="0.2">
      <c r="B144" s="106"/>
      <c r="C144" s="106"/>
      <c r="D144" s="106"/>
      <c r="E144" s="107"/>
      <c r="F144" s="107"/>
      <c r="G144" s="107"/>
      <c r="H144" s="107"/>
      <c r="I144" s="106"/>
      <c r="J144" s="108"/>
      <c r="K144" s="107"/>
      <c r="L144" s="107"/>
      <c r="M144" s="106"/>
      <c r="N144" s="106"/>
      <c r="O144" s="106"/>
      <c r="P144" s="106"/>
      <c r="Q144" s="106"/>
      <c r="R144" s="106"/>
      <c r="S144" s="106"/>
      <c r="T144" s="106"/>
      <c r="U144" s="106"/>
      <c r="V144" s="106"/>
      <c r="W144" s="106"/>
      <c r="X144" s="106"/>
      <c r="Y144" s="106"/>
    </row>
    <row r="145" spans="2:25" s="22" customFormat="1" x14ac:dyDescent="0.2">
      <c r="B145" s="106"/>
      <c r="C145" s="106"/>
      <c r="D145" s="106"/>
      <c r="E145" s="107"/>
      <c r="F145" s="107"/>
      <c r="G145" s="107"/>
      <c r="H145" s="107"/>
      <c r="I145" s="106"/>
      <c r="J145" s="108"/>
      <c r="K145" s="107"/>
      <c r="L145" s="107"/>
      <c r="M145" s="106"/>
      <c r="N145" s="106"/>
      <c r="O145" s="106"/>
      <c r="P145" s="106"/>
      <c r="Q145" s="106"/>
      <c r="R145" s="106"/>
      <c r="S145" s="106"/>
      <c r="T145" s="106"/>
      <c r="U145" s="106"/>
      <c r="V145" s="106"/>
      <c r="W145" s="106"/>
      <c r="X145" s="106"/>
      <c r="Y145" s="106"/>
    </row>
    <row r="146" spans="2:25" s="22" customFormat="1" x14ac:dyDescent="0.2">
      <c r="B146" s="106"/>
      <c r="C146" s="106"/>
      <c r="D146" s="106"/>
      <c r="E146" s="107"/>
      <c r="F146" s="107"/>
      <c r="G146" s="107"/>
      <c r="H146" s="107"/>
      <c r="I146" s="106"/>
      <c r="J146" s="108"/>
      <c r="K146" s="107"/>
      <c r="L146" s="107"/>
      <c r="M146" s="106"/>
      <c r="N146" s="106"/>
      <c r="O146" s="106"/>
      <c r="P146" s="106"/>
      <c r="Q146" s="106"/>
      <c r="R146" s="106"/>
      <c r="S146" s="106"/>
      <c r="T146" s="106"/>
      <c r="U146" s="106"/>
      <c r="V146" s="106"/>
      <c r="W146" s="106"/>
      <c r="X146" s="106"/>
      <c r="Y146" s="106"/>
    </row>
    <row r="147" spans="2:25" s="22" customFormat="1" x14ac:dyDescent="0.2">
      <c r="B147" s="106"/>
      <c r="C147" s="106"/>
      <c r="D147" s="106"/>
      <c r="E147" s="107"/>
      <c r="F147" s="107"/>
      <c r="G147" s="107"/>
      <c r="H147" s="107"/>
      <c r="I147" s="106"/>
      <c r="J147" s="108"/>
      <c r="K147" s="107"/>
      <c r="L147" s="107"/>
      <c r="M147" s="106"/>
      <c r="N147" s="106"/>
      <c r="O147" s="106"/>
      <c r="P147" s="106"/>
      <c r="Q147" s="106"/>
      <c r="R147" s="106"/>
      <c r="S147" s="106"/>
      <c r="T147" s="106"/>
      <c r="U147" s="106"/>
      <c r="V147" s="106"/>
      <c r="W147" s="106"/>
      <c r="X147" s="106"/>
      <c r="Y147" s="106"/>
    </row>
    <row r="148" spans="2:25" s="22" customFormat="1" x14ac:dyDescent="0.2">
      <c r="B148" s="106"/>
      <c r="C148" s="106"/>
      <c r="D148" s="106"/>
      <c r="E148" s="107"/>
      <c r="F148" s="107"/>
      <c r="G148" s="107"/>
      <c r="H148" s="107"/>
      <c r="I148" s="106"/>
      <c r="J148" s="108"/>
      <c r="K148" s="107"/>
      <c r="L148" s="107"/>
      <c r="M148" s="106"/>
      <c r="N148" s="106"/>
      <c r="O148" s="106"/>
      <c r="P148" s="106"/>
      <c r="Q148" s="106"/>
      <c r="R148" s="106"/>
      <c r="S148" s="106"/>
      <c r="T148" s="106"/>
      <c r="U148" s="106"/>
      <c r="V148" s="106"/>
      <c r="W148" s="106"/>
      <c r="X148" s="106"/>
      <c r="Y148" s="106"/>
    </row>
    <row r="149" spans="2:25" s="22" customFormat="1" x14ac:dyDescent="0.2">
      <c r="B149" s="106"/>
      <c r="C149" s="106"/>
      <c r="D149" s="106"/>
      <c r="E149" s="107"/>
      <c r="F149" s="107"/>
      <c r="G149" s="107"/>
      <c r="H149" s="107"/>
      <c r="I149" s="106"/>
      <c r="J149" s="108"/>
      <c r="K149" s="107"/>
      <c r="L149" s="107"/>
      <c r="M149" s="106"/>
      <c r="N149" s="106"/>
      <c r="O149" s="106"/>
      <c r="P149" s="106"/>
      <c r="Q149" s="106"/>
      <c r="R149" s="106"/>
      <c r="S149" s="106"/>
      <c r="T149" s="106"/>
      <c r="U149" s="106"/>
      <c r="V149" s="106"/>
      <c r="W149" s="106"/>
      <c r="X149" s="106"/>
      <c r="Y149" s="106"/>
    </row>
    <row r="150" spans="2:25" s="22" customFormat="1" x14ac:dyDescent="0.2">
      <c r="B150" s="106"/>
      <c r="C150" s="106"/>
      <c r="D150" s="106"/>
      <c r="E150" s="107"/>
      <c r="F150" s="107"/>
      <c r="G150" s="107"/>
      <c r="H150" s="107"/>
      <c r="I150" s="106"/>
      <c r="J150" s="108"/>
      <c r="K150" s="107"/>
      <c r="L150" s="107"/>
      <c r="M150" s="106"/>
      <c r="N150" s="106"/>
      <c r="O150" s="106"/>
      <c r="P150" s="106"/>
      <c r="Q150" s="106"/>
      <c r="R150" s="106"/>
      <c r="S150" s="106"/>
      <c r="T150" s="106"/>
      <c r="U150" s="106"/>
      <c r="V150" s="106"/>
      <c r="W150" s="106"/>
      <c r="X150" s="106"/>
      <c r="Y150" s="106"/>
    </row>
    <row r="151" spans="2:25" s="22" customFormat="1" x14ac:dyDescent="0.2">
      <c r="B151" s="106"/>
      <c r="C151" s="106"/>
      <c r="D151" s="106"/>
      <c r="E151" s="107"/>
      <c r="F151" s="107"/>
      <c r="G151" s="107"/>
      <c r="H151" s="107"/>
      <c r="I151" s="106"/>
      <c r="J151" s="108"/>
      <c r="K151" s="107"/>
      <c r="L151" s="107"/>
      <c r="M151" s="106"/>
      <c r="N151" s="106"/>
      <c r="O151" s="106"/>
      <c r="P151" s="106"/>
      <c r="Q151" s="106"/>
      <c r="R151" s="106"/>
      <c r="S151" s="106"/>
      <c r="T151" s="106"/>
      <c r="U151" s="106"/>
      <c r="V151" s="106"/>
      <c r="W151" s="106"/>
      <c r="X151" s="106"/>
      <c r="Y151" s="106"/>
    </row>
    <row r="152" spans="2:25" s="22" customFormat="1" x14ac:dyDescent="0.2">
      <c r="B152" s="106"/>
      <c r="C152" s="106"/>
      <c r="D152" s="106"/>
      <c r="E152" s="107"/>
      <c r="F152" s="107"/>
      <c r="G152" s="107"/>
      <c r="H152" s="107"/>
      <c r="I152" s="106"/>
      <c r="J152" s="108"/>
      <c r="K152" s="107"/>
      <c r="L152" s="107"/>
      <c r="M152" s="106"/>
      <c r="N152" s="106"/>
      <c r="O152" s="106"/>
      <c r="P152" s="106"/>
      <c r="Q152" s="106"/>
      <c r="R152" s="106"/>
      <c r="S152" s="106"/>
      <c r="T152" s="106"/>
      <c r="U152" s="106"/>
      <c r="V152" s="106"/>
      <c r="W152" s="106"/>
      <c r="X152" s="106"/>
      <c r="Y152" s="106"/>
    </row>
    <row r="153" spans="2:25" s="22" customFormat="1" x14ac:dyDescent="0.2">
      <c r="B153" s="106"/>
      <c r="C153" s="106"/>
      <c r="D153" s="106"/>
      <c r="E153" s="107"/>
      <c r="F153" s="107"/>
      <c r="G153" s="107"/>
      <c r="H153" s="107"/>
      <c r="I153" s="106"/>
      <c r="J153" s="108"/>
      <c r="K153" s="107"/>
      <c r="L153" s="107"/>
      <c r="M153" s="106"/>
      <c r="N153" s="106"/>
      <c r="O153" s="106"/>
      <c r="P153" s="106"/>
      <c r="Q153" s="106"/>
      <c r="R153" s="106"/>
      <c r="S153" s="106"/>
      <c r="T153" s="106"/>
      <c r="U153" s="106"/>
      <c r="V153" s="106"/>
      <c r="W153" s="106"/>
      <c r="X153" s="106"/>
      <c r="Y153" s="106"/>
    </row>
    <row r="154" spans="2:25" s="22" customFormat="1" x14ac:dyDescent="0.2">
      <c r="B154" s="106"/>
      <c r="C154" s="106"/>
      <c r="D154" s="106"/>
      <c r="E154" s="107"/>
      <c r="F154" s="107"/>
      <c r="G154" s="107"/>
      <c r="H154" s="107"/>
      <c r="I154" s="106"/>
      <c r="J154" s="108"/>
      <c r="K154" s="107"/>
      <c r="L154" s="107"/>
      <c r="M154" s="106"/>
      <c r="N154" s="106"/>
      <c r="O154" s="106"/>
      <c r="P154" s="106"/>
      <c r="Q154" s="106"/>
      <c r="R154" s="106"/>
      <c r="S154" s="106"/>
      <c r="T154" s="106"/>
      <c r="U154" s="106"/>
      <c r="V154" s="106"/>
      <c r="W154" s="106"/>
      <c r="X154" s="106"/>
      <c r="Y154" s="106"/>
    </row>
    <row r="155" spans="2:25" s="22" customFormat="1" x14ac:dyDescent="0.2">
      <c r="B155" s="106"/>
      <c r="C155" s="106"/>
      <c r="D155" s="106"/>
      <c r="E155" s="107"/>
      <c r="F155" s="107"/>
      <c r="G155" s="107"/>
      <c r="H155" s="107"/>
      <c r="I155" s="106"/>
      <c r="J155" s="108"/>
      <c r="K155" s="107"/>
      <c r="L155" s="107"/>
      <c r="M155" s="106"/>
      <c r="N155" s="106"/>
      <c r="O155" s="106"/>
      <c r="P155" s="106"/>
      <c r="Q155" s="106"/>
      <c r="R155" s="106"/>
      <c r="S155" s="106"/>
      <c r="T155" s="106"/>
      <c r="U155" s="106"/>
      <c r="V155" s="106"/>
      <c r="W155" s="106"/>
      <c r="X155" s="106"/>
      <c r="Y155" s="106"/>
    </row>
    <row r="156" spans="2:25" s="22" customFormat="1" x14ac:dyDescent="0.2">
      <c r="B156" s="106"/>
      <c r="C156" s="106"/>
      <c r="D156" s="106"/>
      <c r="E156" s="107"/>
      <c r="F156" s="107"/>
      <c r="G156" s="107"/>
      <c r="H156" s="107"/>
      <c r="I156" s="106"/>
      <c r="J156" s="108"/>
      <c r="K156" s="107"/>
      <c r="L156" s="107"/>
      <c r="M156" s="106"/>
      <c r="N156" s="106"/>
      <c r="O156" s="106"/>
      <c r="P156" s="106"/>
      <c r="Q156" s="106"/>
      <c r="R156" s="106"/>
      <c r="S156" s="106"/>
      <c r="T156" s="106"/>
      <c r="U156" s="106"/>
      <c r="V156" s="106"/>
      <c r="W156" s="106"/>
      <c r="X156" s="106"/>
      <c r="Y156" s="106"/>
    </row>
    <row r="157" spans="2:25" s="22" customFormat="1" x14ac:dyDescent="0.2">
      <c r="B157" s="106"/>
      <c r="C157" s="106"/>
      <c r="D157" s="106"/>
      <c r="E157" s="107"/>
      <c r="F157" s="107"/>
      <c r="G157" s="107"/>
      <c r="H157" s="107"/>
      <c r="I157" s="106"/>
      <c r="J157" s="108"/>
      <c r="K157" s="107"/>
      <c r="L157" s="107"/>
      <c r="M157" s="106"/>
      <c r="N157" s="106"/>
      <c r="O157" s="106"/>
      <c r="P157" s="106"/>
      <c r="Q157" s="106"/>
      <c r="R157" s="106"/>
      <c r="S157" s="106"/>
      <c r="T157" s="106"/>
      <c r="U157" s="106"/>
      <c r="V157" s="106"/>
      <c r="W157" s="106"/>
      <c r="X157" s="106"/>
      <c r="Y157" s="106"/>
    </row>
    <row r="158" spans="2:25" s="22" customFormat="1" x14ac:dyDescent="0.2">
      <c r="B158" s="106"/>
      <c r="C158" s="106"/>
      <c r="D158" s="106"/>
      <c r="E158" s="107"/>
      <c r="F158" s="107"/>
      <c r="G158" s="107"/>
      <c r="H158" s="107"/>
      <c r="I158" s="106"/>
      <c r="J158" s="108"/>
      <c r="K158" s="107"/>
      <c r="L158" s="107"/>
      <c r="M158" s="106"/>
      <c r="N158" s="106"/>
      <c r="O158" s="106"/>
      <c r="P158" s="106"/>
      <c r="Q158" s="106"/>
      <c r="R158" s="106"/>
      <c r="S158" s="106"/>
      <c r="T158" s="106"/>
      <c r="U158" s="106"/>
      <c r="V158" s="106"/>
      <c r="W158" s="106"/>
      <c r="X158" s="106"/>
      <c r="Y158" s="106"/>
    </row>
    <row r="159" spans="2:25" s="22" customFormat="1" x14ac:dyDescent="0.2">
      <c r="B159" s="106"/>
      <c r="C159" s="106"/>
      <c r="D159" s="106"/>
      <c r="E159" s="107"/>
      <c r="F159" s="107"/>
      <c r="G159" s="107"/>
      <c r="H159" s="107"/>
      <c r="I159" s="106"/>
      <c r="J159" s="108"/>
      <c r="K159" s="107"/>
      <c r="L159" s="107"/>
      <c r="M159" s="106"/>
      <c r="N159" s="106"/>
      <c r="O159" s="106"/>
      <c r="P159" s="106"/>
      <c r="Q159" s="106"/>
      <c r="R159" s="106"/>
      <c r="S159" s="106"/>
      <c r="T159" s="106"/>
      <c r="U159" s="106"/>
      <c r="V159" s="106"/>
      <c r="W159" s="106"/>
      <c r="X159" s="106"/>
      <c r="Y159" s="106"/>
    </row>
    <row r="160" spans="2:25" s="22" customFormat="1" x14ac:dyDescent="0.2">
      <c r="B160" s="106"/>
      <c r="C160" s="106"/>
      <c r="D160" s="106"/>
      <c r="E160" s="107"/>
      <c r="F160" s="107"/>
      <c r="G160" s="107"/>
      <c r="H160" s="107"/>
      <c r="I160" s="106"/>
      <c r="J160" s="108"/>
      <c r="K160" s="107"/>
      <c r="L160" s="107"/>
      <c r="M160" s="106"/>
      <c r="N160" s="106"/>
      <c r="O160" s="106"/>
      <c r="P160" s="106"/>
      <c r="Q160" s="106"/>
      <c r="R160" s="106"/>
      <c r="S160" s="106"/>
      <c r="T160" s="106"/>
      <c r="U160" s="106"/>
      <c r="V160" s="106"/>
      <c r="W160" s="106"/>
      <c r="X160" s="106"/>
      <c r="Y160" s="106"/>
    </row>
    <row r="161" spans="2:25" s="22" customFormat="1" x14ac:dyDescent="0.2">
      <c r="B161" s="106"/>
      <c r="C161" s="106"/>
      <c r="D161" s="106"/>
      <c r="E161" s="107"/>
      <c r="F161" s="107"/>
      <c r="G161" s="107"/>
      <c r="H161" s="107"/>
      <c r="I161" s="106"/>
      <c r="J161" s="108"/>
      <c r="K161" s="107"/>
      <c r="L161" s="107"/>
      <c r="M161" s="106"/>
      <c r="N161" s="106"/>
      <c r="O161" s="106"/>
      <c r="P161" s="106"/>
      <c r="Q161" s="106"/>
      <c r="R161" s="106"/>
      <c r="S161" s="106"/>
      <c r="T161" s="106"/>
      <c r="U161" s="106"/>
      <c r="V161" s="106"/>
      <c r="W161" s="106"/>
      <c r="X161" s="106"/>
      <c r="Y161" s="106"/>
    </row>
    <row r="162" spans="2:25" s="22" customFormat="1" x14ac:dyDescent="0.2">
      <c r="B162" s="106"/>
      <c r="C162" s="106"/>
      <c r="D162" s="106"/>
      <c r="E162" s="107"/>
      <c r="F162" s="107"/>
      <c r="G162" s="107"/>
      <c r="H162" s="107"/>
      <c r="I162" s="106"/>
      <c r="J162" s="108"/>
      <c r="K162" s="107"/>
      <c r="L162" s="107"/>
      <c r="M162" s="106"/>
      <c r="N162" s="106"/>
      <c r="O162" s="106"/>
      <c r="P162" s="106"/>
      <c r="Q162" s="106"/>
      <c r="R162" s="106"/>
      <c r="S162" s="106"/>
      <c r="T162" s="106"/>
      <c r="U162" s="106"/>
      <c r="V162" s="106"/>
      <c r="W162" s="106"/>
      <c r="X162" s="106"/>
      <c r="Y162" s="106"/>
    </row>
    <row r="163" spans="2:25" s="22" customFormat="1" x14ac:dyDescent="0.2">
      <c r="B163" s="106"/>
      <c r="C163" s="106"/>
      <c r="D163" s="106"/>
      <c r="E163" s="107"/>
      <c r="F163" s="107"/>
      <c r="G163" s="107"/>
      <c r="H163" s="107"/>
      <c r="I163" s="106"/>
      <c r="J163" s="108"/>
      <c r="K163" s="107"/>
      <c r="L163" s="107"/>
      <c r="M163" s="106"/>
      <c r="N163" s="106"/>
      <c r="O163" s="106"/>
      <c r="P163" s="106"/>
      <c r="Q163" s="106"/>
      <c r="R163" s="106"/>
      <c r="S163" s="106"/>
      <c r="T163" s="106"/>
      <c r="U163" s="106"/>
      <c r="V163" s="106"/>
      <c r="W163" s="106"/>
      <c r="X163" s="106"/>
      <c r="Y163" s="106"/>
    </row>
    <row r="164" spans="2:25" s="22" customFormat="1" x14ac:dyDescent="0.2">
      <c r="B164" s="106"/>
      <c r="C164" s="106"/>
      <c r="D164" s="106"/>
      <c r="E164" s="107"/>
      <c r="F164" s="107"/>
      <c r="G164" s="107"/>
      <c r="H164" s="107"/>
      <c r="I164" s="106"/>
      <c r="J164" s="108"/>
      <c r="K164" s="107"/>
      <c r="L164" s="107"/>
      <c r="M164" s="106"/>
      <c r="N164" s="106"/>
      <c r="O164" s="106"/>
      <c r="P164" s="106"/>
      <c r="Q164" s="106"/>
      <c r="R164" s="106"/>
      <c r="S164" s="106"/>
      <c r="T164" s="106"/>
      <c r="U164" s="106"/>
      <c r="V164" s="106"/>
      <c r="W164" s="106"/>
      <c r="X164" s="106"/>
      <c r="Y164" s="106"/>
    </row>
    <row r="165" spans="2:25" s="22" customFormat="1" x14ac:dyDescent="0.2">
      <c r="B165" s="106"/>
      <c r="C165" s="106"/>
      <c r="D165" s="106"/>
      <c r="E165" s="107"/>
      <c r="F165" s="107"/>
      <c r="G165" s="107"/>
      <c r="H165" s="107"/>
      <c r="I165" s="106"/>
      <c r="J165" s="108"/>
      <c r="K165" s="107"/>
      <c r="L165" s="107"/>
      <c r="M165" s="106"/>
      <c r="N165" s="106"/>
      <c r="O165" s="106"/>
      <c r="P165" s="106"/>
      <c r="Q165" s="106"/>
      <c r="R165" s="106"/>
      <c r="S165" s="106"/>
      <c r="T165" s="106"/>
      <c r="U165" s="106"/>
      <c r="V165" s="106"/>
      <c r="W165" s="106"/>
      <c r="X165" s="106"/>
      <c r="Y165" s="106"/>
    </row>
    <row r="166" spans="2:25" s="22" customFormat="1" x14ac:dyDescent="0.2">
      <c r="B166" s="106"/>
      <c r="C166" s="106"/>
      <c r="D166" s="106"/>
      <c r="E166" s="107"/>
      <c r="F166" s="107"/>
      <c r="G166" s="107"/>
      <c r="H166" s="107"/>
      <c r="I166" s="106"/>
      <c r="J166" s="108"/>
      <c r="K166" s="107"/>
      <c r="L166" s="107"/>
      <c r="M166" s="106"/>
      <c r="N166" s="106"/>
      <c r="O166" s="106"/>
      <c r="P166" s="106"/>
      <c r="Q166" s="106"/>
      <c r="R166" s="106"/>
      <c r="S166" s="106"/>
      <c r="T166" s="106"/>
      <c r="U166" s="106"/>
      <c r="V166" s="106"/>
      <c r="W166" s="106"/>
      <c r="X166" s="106"/>
      <c r="Y166" s="106"/>
    </row>
    <row r="167" spans="2:25" s="22" customFormat="1" x14ac:dyDescent="0.2">
      <c r="B167" s="106"/>
      <c r="C167" s="106"/>
      <c r="D167" s="106"/>
      <c r="E167" s="107"/>
      <c r="F167" s="107"/>
      <c r="G167" s="107"/>
      <c r="H167" s="107"/>
      <c r="I167" s="106"/>
      <c r="J167" s="108"/>
      <c r="K167" s="107"/>
      <c r="L167" s="107"/>
      <c r="M167" s="106"/>
      <c r="N167" s="106"/>
      <c r="O167" s="106"/>
      <c r="P167" s="106"/>
      <c r="Q167" s="106"/>
      <c r="R167" s="106"/>
      <c r="S167" s="106"/>
      <c r="T167" s="106"/>
      <c r="U167" s="106"/>
      <c r="V167" s="106"/>
      <c r="W167" s="106"/>
      <c r="X167" s="106"/>
      <c r="Y167" s="106"/>
    </row>
    <row r="168" spans="2:25" s="22" customFormat="1" x14ac:dyDescent="0.2">
      <c r="B168" s="106"/>
      <c r="C168" s="106"/>
      <c r="D168" s="106"/>
      <c r="E168" s="107"/>
      <c r="F168" s="107"/>
      <c r="G168" s="107"/>
      <c r="H168" s="107"/>
      <c r="I168" s="106"/>
      <c r="J168" s="108"/>
      <c r="K168" s="107"/>
      <c r="L168" s="107"/>
      <c r="M168" s="106"/>
      <c r="N168" s="106"/>
      <c r="O168" s="106"/>
      <c r="P168" s="106"/>
      <c r="Q168" s="106"/>
      <c r="R168" s="106"/>
      <c r="S168" s="106"/>
      <c r="T168" s="106"/>
      <c r="U168" s="106"/>
      <c r="V168" s="106"/>
      <c r="W168" s="106"/>
      <c r="X168" s="106"/>
      <c r="Y168" s="106"/>
    </row>
  </sheetData>
  <mergeCells count="202">
    <mergeCell ref="AD3:AD8"/>
    <mergeCell ref="G53:G56"/>
    <mergeCell ref="J71:J72"/>
    <mergeCell ref="A3:A84"/>
    <mergeCell ref="B3:B84"/>
    <mergeCell ref="I67:I76"/>
    <mergeCell ref="J67:J68"/>
    <mergeCell ref="V67:V76"/>
    <mergeCell ref="W67:W76"/>
    <mergeCell ref="I53:I56"/>
    <mergeCell ref="E70:E76"/>
    <mergeCell ref="E45:E52"/>
    <mergeCell ref="J49:J50"/>
    <mergeCell ref="H45:H46"/>
    <mergeCell ref="H47:H48"/>
    <mergeCell ref="H49:H50"/>
    <mergeCell ref="H51:H52"/>
    <mergeCell ref="E53:E56"/>
    <mergeCell ref="J41:J42"/>
    <mergeCell ref="C67:C76"/>
    <mergeCell ref="D67:D76"/>
    <mergeCell ref="F67:F76"/>
    <mergeCell ref="G67:G76"/>
    <mergeCell ref="H67:H76"/>
    <mergeCell ref="AC53:AC56"/>
    <mergeCell ref="AC45:AC52"/>
    <mergeCell ref="AC9:AC10"/>
    <mergeCell ref="AC11:AC20"/>
    <mergeCell ref="AC21:AC26"/>
    <mergeCell ref="AC57:AC66"/>
    <mergeCell ref="AC67:AC76"/>
    <mergeCell ref="AC77:AC80"/>
    <mergeCell ref="AC37:AC44"/>
    <mergeCell ref="AA77:AA78"/>
    <mergeCell ref="J79:J80"/>
    <mergeCell ref="H77:H78"/>
    <mergeCell ref="J77:J78"/>
    <mergeCell ref="AC3:AC8"/>
    <mergeCell ref="AC1:AC2"/>
    <mergeCell ref="E9:E10"/>
    <mergeCell ref="E27:E32"/>
    <mergeCell ref="AC27:AC32"/>
    <mergeCell ref="E33:E36"/>
    <mergeCell ref="AC33:AC36"/>
    <mergeCell ref="AA67:AA76"/>
    <mergeCell ref="J69:J70"/>
    <mergeCell ref="J73:J74"/>
    <mergeCell ref="J75:J76"/>
    <mergeCell ref="X67:X76"/>
    <mergeCell ref="Y67:Y76"/>
    <mergeCell ref="J57:J58"/>
    <mergeCell ref="V57:V66"/>
    <mergeCell ref="W57:W66"/>
    <mergeCell ref="X57:X66"/>
    <mergeCell ref="Y57:Y66"/>
    <mergeCell ref="J51:J52"/>
    <mergeCell ref="Y37:Y44"/>
    <mergeCell ref="J55:J56"/>
    <mergeCell ref="E57:E65"/>
    <mergeCell ref="H57:H66"/>
    <mergeCell ref="I57:I66"/>
    <mergeCell ref="AA57:AA66"/>
    <mergeCell ref="J59:J60"/>
    <mergeCell ref="J61:J62"/>
    <mergeCell ref="J63:J64"/>
    <mergeCell ref="J65:J66"/>
    <mergeCell ref="I45:I52"/>
    <mergeCell ref="J45:J46"/>
    <mergeCell ref="H53:H56"/>
    <mergeCell ref="V45:V52"/>
    <mergeCell ref="W45:W52"/>
    <mergeCell ref="J53:J54"/>
    <mergeCell ref="X33:X36"/>
    <mergeCell ref="Y33:Y36"/>
    <mergeCell ref="AA33:AA36"/>
    <mergeCell ref="J33:J34"/>
    <mergeCell ref="J35:J36"/>
    <mergeCell ref="AA37:AA56"/>
    <mergeCell ref="J39:J40"/>
    <mergeCell ref="J43:J44"/>
    <mergeCell ref="V37:V44"/>
    <mergeCell ref="W37:W44"/>
    <mergeCell ref="X37:X44"/>
    <mergeCell ref="V53:V56"/>
    <mergeCell ref="W53:W56"/>
    <mergeCell ref="X53:X56"/>
    <mergeCell ref="Y53:Y56"/>
    <mergeCell ref="X45:X52"/>
    <mergeCell ref="Y45:Y52"/>
    <mergeCell ref="J47:J48"/>
    <mergeCell ref="AA27:AA32"/>
    <mergeCell ref="J29:J30"/>
    <mergeCell ref="J31:J32"/>
    <mergeCell ref="W27:W32"/>
    <mergeCell ref="X27:X32"/>
    <mergeCell ref="Y27:Y32"/>
    <mergeCell ref="I27:I32"/>
    <mergeCell ref="J27:J28"/>
    <mergeCell ref="E37:E44"/>
    <mergeCell ref="V27:V32"/>
    <mergeCell ref="V33:V36"/>
    <mergeCell ref="W33:W36"/>
    <mergeCell ref="H37:H44"/>
    <mergeCell ref="I37:I44"/>
    <mergeCell ref="J37:J38"/>
    <mergeCell ref="I33:I36"/>
    <mergeCell ref="AA11:AA26"/>
    <mergeCell ref="J13:J14"/>
    <mergeCell ref="J15:J16"/>
    <mergeCell ref="J17:J18"/>
    <mergeCell ref="J19:J20"/>
    <mergeCell ref="W11:W20"/>
    <mergeCell ref="X11:X20"/>
    <mergeCell ref="C27:C56"/>
    <mergeCell ref="D27:D32"/>
    <mergeCell ref="F27:F32"/>
    <mergeCell ref="G27:G32"/>
    <mergeCell ref="H27:H32"/>
    <mergeCell ref="D37:D56"/>
    <mergeCell ref="F37:F44"/>
    <mergeCell ref="G37:G44"/>
    <mergeCell ref="D33:D36"/>
    <mergeCell ref="F33:F36"/>
    <mergeCell ref="G33:G36"/>
    <mergeCell ref="H33:H36"/>
    <mergeCell ref="F45:F52"/>
    <mergeCell ref="J11:J12"/>
    <mergeCell ref="V11:V20"/>
    <mergeCell ref="I21:I26"/>
    <mergeCell ref="J21:J22"/>
    <mergeCell ref="V21:V26"/>
    <mergeCell ref="W21:W26"/>
    <mergeCell ref="X21:X26"/>
    <mergeCell ref="Y21:Y26"/>
    <mergeCell ref="J23:J24"/>
    <mergeCell ref="J25:J26"/>
    <mergeCell ref="E3:E8"/>
    <mergeCell ref="E12:E20"/>
    <mergeCell ref="E21:E26"/>
    <mergeCell ref="J3:J4"/>
    <mergeCell ref="V3:V8"/>
    <mergeCell ref="W3:W8"/>
    <mergeCell ref="X3:X8"/>
    <mergeCell ref="B1:C1"/>
    <mergeCell ref="E1:AB1"/>
    <mergeCell ref="K2:L2"/>
    <mergeCell ref="Y3:Y8"/>
    <mergeCell ref="AA3:AA8"/>
    <mergeCell ref="AB3:AB80"/>
    <mergeCell ref="J5:J6"/>
    <mergeCell ref="J7:J8"/>
    <mergeCell ref="AA9:AA10"/>
    <mergeCell ref="Y11:Y20"/>
    <mergeCell ref="I9:I10"/>
    <mergeCell ref="J9:J10"/>
    <mergeCell ref="V9:V10"/>
    <mergeCell ref="W9:W10"/>
    <mergeCell ref="X9:X10"/>
    <mergeCell ref="D11:D20"/>
    <mergeCell ref="F11:F20"/>
    <mergeCell ref="G11:G20"/>
    <mergeCell ref="D21:D26"/>
    <mergeCell ref="F21:F26"/>
    <mergeCell ref="G21:G26"/>
    <mergeCell ref="H21:H26"/>
    <mergeCell ref="H11:H20"/>
    <mergeCell ref="C77:C84"/>
    <mergeCell ref="D77:D84"/>
    <mergeCell ref="F77:F84"/>
    <mergeCell ref="E79:E84"/>
    <mergeCell ref="C3:C8"/>
    <mergeCell ref="D3:D8"/>
    <mergeCell ref="F3:F8"/>
    <mergeCell ref="C57:C66"/>
    <mergeCell ref="D57:D66"/>
    <mergeCell ref="F57:F66"/>
    <mergeCell ref="F53:F56"/>
    <mergeCell ref="E77:E78"/>
    <mergeCell ref="C9:C26"/>
    <mergeCell ref="D9:D10"/>
    <mergeCell ref="F9:F10"/>
    <mergeCell ref="G79:G84"/>
    <mergeCell ref="H79:H84"/>
    <mergeCell ref="I77:I84"/>
    <mergeCell ref="J81:J82"/>
    <mergeCell ref="J83:J84"/>
    <mergeCell ref="AA79:AA84"/>
    <mergeCell ref="V77:V84"/>
    <mergeCell ref="W77:W84"/>
    <mergeCell ref="X77:X84"/>
    <mergeCell ref="Y77:Y84"/>
    <mergeCell ref="Z3:Z84"/>
    <mergeCell ref="G3:G8"/>
    <mergeCell ref="G45:G52"/>
    <mergeCell ref="G57:G66"/>
    <mergeCell ref="G77:G78"/>
    <mergeCell ref="H3:H8"/>
    <mergeCell ref="I3:I8"/>
    <mergeCell ref="G9:G10"/>
    <mergeCell ref="H9:H10"/>
    <mergeCell ref="I11:I20"/>
    <mergeCell ref="Y9:Y10"/>
  </mergeCells>
  <conditionalFormatting sqref="Q92:T92">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T168"/>
  <sheetViews>
    <sheetView zoomScale="85" zoomScaleNormal="85" workbookViewId="0">
      <pane xSplit="5" ySplit="2" topLeftCell="F27" activePane="bottomRight" state="frozen"/>
      <selection pane="topRight" activeCell="G1" sqref="G1"/>
      <selection pane="bottomLeft" activeCell="A3" sqref="A3"/>
      <selection pane="bottomRight" activeCell="AB3" sqref="AB3:AB44"/>
    </sheetView>
  </sheetViews>
  <sheetFormatPr baseColWidth="10" defaultColWidth="9.109375" defaultRowHeight="14.4" x14ac:dyDescent="0.3"/>
  <cols>
    <col min="1" max="1" width="10.88671875" customWidth="1"/>
    <col min="2" max="2" width="16.33203125" customWidth="1"/>
    <col min="3" max="3" width="28.33203125" customWidth="1"/>
    <col min="4" max="4" width="24.88671875" customWidth="1"/>
    <col min="5" max="5" width="27.44140625" customWidth="1"/>
    <col min="6" max="6" width="11" customWidth="1"/>
    <col min="7" max="7" width="21.5546875" customWidth="1"/>
    <col min="8" max="8" width="19.6640625" customWidth="1"/>
    <col min="9" max="9" width="11.88671875" customWidth="1"/>
    <col min="10" max="10" width="35.44140625" customWidth="1"/>
    <col min="17" max="17" width="10" style="8" customWidth="1"/>
    <col min="18" max="18" width="10.44140625" style="8" bestFit="1" customWidth="1"/>
    <col min="19" max="25" width="10" style="8" customWidth="1"/>
    <col min="26" max="26" width="9.109375" style="23"/>
    <col min="27" max="27" width="13" style="23" customWidth="1"/>
    <col min="28" max="28" width="14.33203125" style="23" customWidth="1"/>
    <col min="29" max="46" width="9.109375" style="23"/>
  </cols>
  <sheetData>
    <row r="1" spans="1:46" ht="33.75" customHeight="1" x14ac:dyDescent="0.3">
      <c r="A1" s="55" t="s">
        <v>0</v>
      </c>
      <c r="B1" s="338" t="s">
        <v>1</v>
      </c>
      <c r="C1" s="338"/>
      <c r="D1" s="55" t="s">
        <v>61</v>
      </c>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46" s="18" customFormat="1" ht="58.5" customHeight="1" x14ac:dyDescent="0.3">
      <c r="A2" s="74" t="s">
        <v>3</v>
      </c>
      <c r="B2" s="74" t="s">
        <v>4</v>
      </c>
      <c r="C2" s="74" t="s">
        <v>62</v>
      </c>
      <c r="D2" s="57" t="s">
        <v>6</v>
      </c>
      <c r="E2" s="638" t="s">
        <v>643</v>
      </c>
      <c r="F2" s="109" t="s">
        <v>7</v>
      </c>
      <c r="G2" s="75" t="s">
        <v>8</v>
      </c>
      <c r="H2" s="75" t="s">
        <v>9</v>
      </c>
      <c r="I2" s="76" t="s">
        <v>10</v>
      </c>
      <c r="J2" s="75" t="s">
        <v>11</v>
      </c>
      <c r="K2" s="341" t="s">
        <v>12</v>
      </c>
      <c r="L2" s="341"/>
      <c r="M2" s="77">
        <v>45352</v>
      </c>
      <c r="N2" s="77">
        <v>45444</v>
      </c>
      <c r="O2" s="77">
        <v>45536</v>
      </c>
      <c r="P2" s="77">
        <v>45627</v>
      </c>
      <c r="Q2" s="139" t="s">
        <v>13</v>
      </c>
      <c r="R2" s="139" t="s">
        <v>14</v>
      </c>
      <c r="S2" s="139" t="s">
        <v>15</v>
      </c>
      <c r="T2" s="139" t="s">
        <v>16</v>
      </c>
      <c r="U2" s="139" t="s">
        <v>17</v>
      </c>
      <c r="V2" s="139" t="s">
        <v>18</v>
      </c>
      <c r="W2" s="139" t="s">
        <v>19</v>
      </c>
      <c r="X2" s="139" t="s">
        <v>20</v>
      </c>
      <c r="Y2" s="139" t="s">
        <v>21</v>
      </c>
      <c r="Z2" s="93" t="s">
        <v>63</v>
      </c>
      <c r="AA2" s="94" t="s">
        <v>23</v>
      </c>
      <c r="AB2" s="95" t="s">
        <v>24</v>
      </c>
      <c r="AC2" s="25"/>
      <c r="AD2" s="25"/>
      <c r="AE2" s="25"/>
      <c r="AF2" s="25"/>
      <c r="AG2" s="25"/>
      <c r="AH2" s="25"/>
      <c r="AI2" s="25"/>
      <c r="AJ2" s="25"/>
      <c r="AK2" s="25"/>
      <c r="AL2" s="25"/>
      <c r="AM2" s="25"/>
      <c r="AN2" s="25"/>
      <c r="AO2" s="25"/>
      <c r="AP2" s="25"/>
      <c r="AQ2" s="25"/>
      <c r="AR2" s="25"/>
      <c r="AS2" s="25"/>
      <c r="AT2" s="25"/>
    </row>
    <row r="3" spans="1:46" ht="49.95" customHeight="1" x14ac:dyDescent="0.3">
      <c r="A3" s="331"/>
      <c r="B3" s="332"/>
      <c r="C3" s="333" t="s">
        <v>65</v>
      </c>
      <c r="D3" s="333" t="s">
        <v>66</v>
      </c>
      <c r="E3" s="639" t="s">
        <v>635</v>
      </c>
      <c r="F3" s="639">
        <v>13</v>
      </c>
      <c r="G3" s="640" t="s">
        <v>798</v>
      </c>
      <c r="H3" s="640" t="s">
        <v>67</v>
      </c>
      <c r="I3" s="641">
        <f>X3</f>
        <v>0</v>
      </c>
      <c r="J3" s="642" t="s">
        <v>799</v>
      </c>
      <c r="K3" s="161">
        <v>0.33</v>
      </c>
      <c r="L3" s="78" t="s">
        <v>30</v>
      </c>
      <c r="M3" s="79">
        <v>1</v>
      </c>
      <c r="N3" s="79">
        <v>1</v>
      </c>
      <c r="O3" s="79">
        <v>1</v>
      </c>
      <c r="P3" s="79">
        <v>1</v>
      </c>
      <c r="Q3" s="6">
        <f t="shared" ref="Q3:Q44" si="0">+SUM(M3:M3)*K3</f>
        <v>0.33</v>
      </c>
      <c r="R3" s="6">
        <f t="shared" ref="R3:R44" si="1">+SUM(N3:N3)*K3</f>
        <v>0.33</v>
      </c>
      <c r="S3" s="6">
        <f t="shared" ref="S3:S44" si="2">+SUM(O3:O3)*K3</f>
        <v>0.33</v>
      </c>
      <c r="T3" s="6">
        <f t="shared" ref="T3:T44" si="3">+SUM(P3:P3)*K3</f>
        <v>0.33</v>
      </c>
      <c r="U3" s="140">
        <f t="shared" ref="U3:U44" si="4">+MAX(Q3:T3)</f>
        <v>0.33</v>
      </c>
      <c r="V3" s="296">
        <f>+Q4+Q6+Q8</f>
        <v>0</v>
      </c>
      <c r="W3" s="296">
        <f>+R4+R6+R8</f>
        <v>0</v>
      </c>
      <c r="X3" s="296">
        <f>+S4+S6+S8</f>
        <v>0</v>
      </c>
      <c r="Y3" s="296">
        <f>+T4+T6+T8</f>
        <v>0</v>
      </c>
      <c r="Z3" s="294" t="s">
        <v>803</v>
      </c>
      <c r="AA3" s="342" t="s">
        <v>64</v>
      </c>
      <c r="AB3" s="345" t="s">
        <v>828</v>
      </c>
    </row>
    <row r="4" spans="1:46" ht="49.95" customHeight="1" x14ac:dyDescent="0.3">
      <c r="A4" s="331"/>
      <c r="B4" s="332"/>
      <c r="C4" s="333"/>
      <c r="D4" s="333"/>
      <c r="E4" s="643"/>
      <c r="F4" s="643"/>
      <c r="G4" s="640"/>
      <c r="H4" s="640"/>
      <c r="I4" s="640"/>
      <c r="J4" s="642"/>
      <c r="K4" s="164">
        <v>0.33</v>
      </c>
      <c r="L4" s="163" t="s">
        <v>34</v>
      </c>
      <c r="M4" s="80">
        <v>0</v>
      </c>
      <c r="N4" s="80">
        <v>0</v>
      </c>
      <c r="O4" s="80">
        <v>0</v>
      </c>
      <c r="P4" s="80">
        <v>0</v>
      </c>
      <c r="Q4" s="156">
        <f t="shared" si="0"/>
        <v>0</v>
      </c>
      <c r="R4" s="156">
        <f t="shared" si="1"/>
        <v>0</v>
      </c>
      <c r="S4" s="156">
        <f t="shared" si="2"/>
        <v>0</v>
      </c>
      <c r="T4" s="156">
        <f t="shared" si="3"/>
        <v>0</v>
      </c>
      <c r="U4" s="157">
        <f t="shared" si="4"/>
        <v>0</v>
      </c>
      <c r="V4" s="297"/>
      <c r="W4" s="297"/>
      <c r="X4" s="297"/>
      <c r="Y4" s="297"/>
      <c r="Z4" s="294"/>
      <c r="AA4" s="343"/>
      <c r="AB4" s="345"/>
    </row>
    <row r="5" spans="1:46" ht="49.95" customHeight="1" x14ac:dyDescent="0.3">
      <c r="A5" s="331"/>
      <c r="B5" s="332"/>
      <c r="C5" s="333"/>
      <c r="D5" s="333"/>
      <c r="E5" s="643"/>
      <c r="F5" s="643"/>
      <c r="G5" s="640"/>
      <c r="H5" s="640"/>
      <c r="I5" s="640"/>
      <c r="J5" s="642" t="s">
        <v>800</v>
      </c>
      <c r="K5" s="161">
        <v>0.33</v>
      </c>
      <c r="L5" s="78" t="s">
        <v>30</v>
      </c>
      <c r="M5" s="79">
        <v>0</v>
      </c>
      <c r="N5" s="79">
        <v>1</v>
      </c>
      <c r="O5" s="79">
        <v>1</v>
      </c>
      <c r="P5" s="79">
        <v>1</v>
      </c>
      <c r="Q5" s="6">
        <f t="shared" si="0"/>
        <v>0</v>
      </c>
      <c r="R5" s="6">
        <f t="shared" si="1"/>
        <v>0.33</v>
      </c>
      <c r="S5" s="6">
        <f t="shared" si="2"/>
        <v>0.33</v>
      </c>
      <c r="T5" s="6">
        <f t="shared" si="3"/>
        <v>0.33</v>
      </c>
      <c r="U5" s="140">
        <f t="shared" si="4"/>
        <v>0.33</v>
      </c>
      <c r="V5" s="297"/>
      <c r="W5" s="297"/>
      <c r="X5" s="297"/>
      <c r="Y5" s="297"/>
      <c r="Z5" s="294"/>
      <c r="AA5" s="343"/>
      <c r="AB5" s="345"/>
    </row>
    <row r="6" spans="1:46" ht="49.95" customHeight="1" x14ac:dyDescent="0.3">
      <c r="A6" s="331"/>
      <c r="B6" s="332"/>
      <c r="C6" s="333"/>
      <c r="D6" s="333"/>
      <c r="E6" s="643"/>
      <c r="F6" s="643"/>
      <c r="G6" s="640"/>
      <c r="H6" s="640"/>
      <c r="I6" s="640"/>
      <c r="J6" s="642"/>
      <c r="K6" s="164">
        <v>0.33</v>
      </c>
      <c r="L6" s="163" t="s">
        <v>34</v>
      </c>
      <c r="M6" s="80">
        <v>0</v>
      </c>
      <c r="N6" s="80">
        <v>0</v>
      </c>
      <c r="O6" s="80">
        <v>0</v>
      </c>
      <c r="P6" s="80">
        <v>0</v>
      </c>
      <c r="Q6" s="156">
        <f t="shared" si="0"/>
        <v>0</v>
      </c>
      <c r="R6" s="156">
        <f t="shared" si="1"/>
        <v>0</v>
      </c>
      <c r="S6" s="156">
        <v>0</v>
      </c>
      <c r="T6" s="156">
        <f t="shared" si="3"/>
        <v>0</v>
      </c>
      <c r="U6" s="157">
        <f t="shared" si="4"/>
        <v>0</v>
      </c>
      <c r="V6" s="297"/>
      <c r="W6" s="297"/>
      <c r="X6" s="297"/>
      <c r="Y6" s="297"/>
      <c r="Z6" s="294"/>
      <c r="AA6" s="348"/>
      <c r="AB6" s="345"/>
    </row>
    <row r="7" spans="1:46" ht="49.95" customHeight="1" x14ac:dyDescent="0.3">
      <c r="A7" s="331"/>
      <c r="B7" s="332"/>
      <c r="C7" s="333"/>
      <c r="D7" s="333"/>
      <c r="E7" s="643"/>
      <c r="F7" s="643"/>
      <c r="G7" s="640"/>
      <c r="H7" s="640"/>
      <c r="I7" s="640"/>
      <c r="J7" s="642" t="s">
        <v>801</v>
      </c>
      <c r="K7" s="190">
        <v>0.34</v>
      </c>
      <c r="L7" s="78" t="s">
        <v>30</v>
      </c>
      <c r="M7" s="79">
        <v>0</v>
      </c>
      <c r="N7" s="79">
        <v>0</v>
      </c>
      <c r="O7" s="79">
        <v>0.5</v>
      </c>
      <c r="P7" s="79">
        <v>1</v>
      </c>
      <c r="Q7" s="6">
        <f t="shared" si="0"/>
        <v>0</v>
      </c>
      <c r="R7" s="6">
        <f t="shared" si="1"/>
        <v>0</v>
      </c>
      <c r="S7" s="6">
        <f t="shared" si="2"/>
        <v>0.17</v>
      </c>
      <c r="T7" s="6">
        <f t="shared" si="3"/>
        <v>0.34</v>
      </c>
      <c r="U7" s="140">
        <f t="shared" si="4"/>
        <v>0.34</v>
      </c>
      <c r="V7" s="297"/>
      <c r="W7" s="297"/>
      <c r="X7" s="297"/>
      <c r="Y7" s="297"/>
      <c r="Z7" s="294"/>
      <c r="AA7" s="347" t="s">
        <v>802</v>
      </c>
      <c r="AB7" s="345"/>
    </row>
    <row r="8" spans="1:46" ht="96" customHeight="1" x14ac:dyDescent="0.3">
      <c r="A8" s="331"/>
      <c r="B8" s="332"/>
      <c r="C8" s="333"/>
      <c r="D8" s="333"/>
      <c r="E8" s="644"/>
      <c r="F8" s="644"/>
      <c r="G8" s="640"/>
      <c r="H8" s="640"/>
      <c r="I8" s="640"/>
      <c r="J8" s="642"/>
      <c r="K8" s="204">
        <v>0.34</v>
      </c>
      <c r="L8" s="163" t="s">
        <v>34</v>
      </c>
      <c r="M8" s="80">
        <v>0</v>
      </c>
      <c r="N8" s="80">
        <v>0</v>
      </c>
      <c r="O8" s="80">
        <v>0</v>
      </c>
      <c r="P8" s="80">
        <v>0</v>
      </c>
      <c r="Q8" s="156">
        <f t="shared" si="0"/>
        <v>0</v>
      </c>
      <c r="R8" s="156">
        <f t="shared" si="1"/>
        <v>0</v>
      </c>
      <c r="S8" s="156">
        <f t="shared" si="2"/>
        <v>0</v>
      </c>
      <c r="T8" s="156">
        <f t="shared" si="3"/>
        <v>0</v>
      </c>
      <c r="U8" s="157">
        <f t="shared" si="4"/>
        <v>0</v>
      </c>
      <c r="V8" s="298"/>
      <c r="W8" s="298"/>
      <c r="X8" s="298"/>
      <c r="Y8" s="298"/>
      <c r="Z8" s="294"/>
      <c r="AA8" s="348"/>
      <c r="AB8" s="345"/>
    </row>
    <row r="9" spans="1:46" ht="71.25" customHeight="1" x14ac:dyDescent="0.3">
      <c r="A9" s="331"/>
      <c r="B9" s="332"/>
      <c r="C9" s="333"/>
      <c r="D9" s="333" t="s">
        <v>68</v>
      </c>
      <c r="E9" s="639" t="s">
        <v>636</v>
      </c>
      <c r="F9" s="639">
        <v>14</v>
      </c>
      <c r="G9" s="640" t="s">
        <v>805</v>
      </c>
      <c r="H9" s="640" t="s">
        <v>806</v>
      </c>
      <c r="I9" s="641">
        <f>X9</f>
        <v>0</v>
      </c>
      <c r="J9" s="642" t="s">
        <v>816</v>
      </c>
      <c r="K9" s="161">
        <v>0.25</v>
      </c>
      <c r="L9" s="78" t="s">
        <v>30</v>
      </c>
      <c r="M9" s="79">
        <v>0.3</v>
      </c>
      <c r="N9" s="79">
        <v>1</v>
      </c>
      <c r="O9" s="79">
        <v>1</v>
      </c>
      <c r="P9" s="79">
        <v>1</v>
      </c>
      <c r="Q9" s="6">
        <f t="shared" si="0"/>
        <v>7.4999999999999997E-2</v>
      </c>
      <c r="R9" s="6">
        <f t="shared" si="1"/>
        <v>0.25</v>
      </c>
      <c r="S9" s="6">
        <f t="shared" si="2"/>
        <v>0.25</v>
      </c>
      <c r="T9" s="6">
        <f t="shared" si="3"/>
        <v>0.25</v>
      </c>
      <c r="U9" s="140">
        <f t="shared" si="4"/>
        <v>0.25</v>
      </c>
      <c r="V9" s="296">
        <f>+Q10+Q12+Q14+Q16</f>
        <v>0</v>
      </c>
      <c r="W9" s="296">
        <f>+R10+R12+R14+R16</f>
        <v>0</v>
      </c>
      <c r="X9" s="296">
        <f>+S10+S12+S14+S16</f>
        <v>0</v>
      </c>
      <c r="Y9" s="296">
        <f>+T10+T12+T14+T16</f>
        <v>0</v>
      </c>
      <c r="Z9" s="294"/>
      <c r="AA9" s="347" t="s">
        <v>64</v>
      </c>
      <c r="AB9" s="345"/>
    </row>
    <row r="10" spans="1:46" ht="96.75" customHeight="1" x14ac:dyDescent="0.3">
      <c r="A10" s="331"/>
      <c r="B10" s="332"/>
      <c r="C10" s="333"/>
      <c r="D10" s="333"/>
      <c r="E10" s="643"/>
      <c r="F10" s="643"/>
      <c r="G10" s="640"/>
      <c r="H10" s="640"/>
      <c r="I10" s="640"/>
      <c r="J10" s="642"/>
      <c r="K10" s="164">
        <v>0.25</v>
      </c>
      <c r="L10" s="163" t="s">
        <v>34</v>
      </c>
      <c r="M10" s="80">
        <v>0</v>
      </c>
      <c r="N10" s="80">
        <v>0</v>
      </c>
      <c r="O10" s="80">
        <v>0</v>
      </c>
      <c r="P10" s="80">
        <v>0</v>
      </c>
      <c r="Q10" s="156">
        <f t="shared" si="0"/>
        <v>0</v>
      </c>
      <c r="R10" s="156">
        <f t="shared" si="1"/>
        <v>0</v>
      </c>
      <c r="S10" s="156">
        <f t="shared" si="2"/>
        <v>0</v>
      </c>
      <c r="T10" s="156">
        <f t="shared" si="3"/>
        <v>0</v>
      </c>
      <c r="U10" s="157">
        <f t="shared" si="4"/>
        <v>0</v>
      </c>
      <c r="V10" s="297"/>
      <c r="W10" s="297"/>
      <c r="X10" s="297"/>
      <c r="Y10" s="297"/>
      <c r="Z10" s="294"/>
      <c r="AA10" s="343"/>
      <c r="AB10" s="345"/>
    </row>
    <row r="11" spans="1:46" ht="49.95" customHeight="1" x14ac:dyDescent="0.3">
      <c r="A11" s="331"/>
      <c r="B11" s="332"/>
      <c r="C11" s="333"/>
      <c r="D11" s="333"/>
      <c r="E11" s="643"/>
      <c r="F11" s="643"/>
      <c r="G11" s="640"/>
      <c r="H11" s="640"/>
      <c r="I11" s="640"/>
      <c r="J11" s="642" t="s">
        <v>817</v>
      </c>
      <c r="K11" s="161">
        <v>0.4</v>
      </c>
      <c r="L11" s="78" t="s">
        <v>30</v>
      </c>
      <c r="M11" s="79">
        <v>0.25</v>
      </c>
      <c r="N11" s="79">
        <v>0.5</v>
      </c>
      <c r="O11" s="79">
        <v>0.75</v>
      </c>
      <c r="P11" s="79">
        <v>1</v>
      </c>
      <c r="Q11" s="6">
        <f t="shared" si="0"/>
        <v>0.1</v>
      </c>
      <c r="R11" s="6">
        <f t="shared" si="1"/>
        <v>0.2</v>
      </c>
      <c r="S11" s="6">
        <f t="shared" si="2"/>
        <v>0.30000000000000004</v>
      </c>
      <c r="T11" s="6">
        <f t="shared" si="3"/>
        <v>0.4</v>
      </c>
      <c r="U11" s="140">
        <f t="shared" si="4"/>
        <v>0.4</v>
      </c>
      <c r="V11" s="297"/>
      <c r="W11" s="297"/>
      <c r="X11" s="297"/>
      <c r="Y11" s="297"/>
      <c r="Z11" s="294"/>
      <c r="AA11" s="343"/>
      <c r="AB11" s="345"/>
    </row>
    <row r="12" spans="1:46" ht="49.95" customHeight="1" x14ac:dyDescent="0.3">
      <c r="A12" s="331"/>
      <c r="B12" s="332"/>
      <c r="C12" s="333"/>
      <c r="D12" s="333"/>
      <c r="E12" s="643"/>
      <c r="F12" s="643"/>
      <c r="G12" s="640"/>
      <c r="H12" s="640"/>
      <c r="I12" s="640"/>
      <c r="J12" s="642"/>
      <c r="K12" s="164">
        <v>0.4</v>
      </c>
      <c r="L12" s="163" t="s">
        <v>34</v>
      </c>
      <c r="M12" s="80">
        <v>0</v>
      </c>
      <c r="N12" s="80">
        <v>0</v>
      </c>
      <c r="O12" s="80">
        <v>0</v>
      </c>
      <c r="P12" s="80">
        <v>0</v>
      </c>
      <c r="Q12" s="156">
        <f t="shared" si="0"/>
        <v>0</v>
      </c>
      <c r="R12" s="156">
        <f t="shared" si="1"/>
        <v>0</v>
      </c>
      <c r="S12" s="156">
        <f t="shared" si="2"/>
        <v>0</v>
      </c>
      <c r="T12" s="156">
        <f t="shared" si="3"/>
        <v>0</v>
      </c>
      <c r="U12" s="157">
        <f t="shared" si="4"/>
        <v>0</v>
      </c>
      <c r="V12" s="297"/>
      <c r="W12" s="297"/>
      <c r="X12" s="297"/>
      <c r="Y12" s="297"/>
      <c r="Z12" s="294"/>
      <c r="AA12" s="343"/>
      <c r="AB12" s="345"/>
    </row>
    <row r="13" spans="1:46" ht="49.95" customHeight="1" x14ac:dyDescent="0.3">
      <c r="A13" s="331"/>
      <c r="B13" s="332"/>
      <c r="C13" s="333"/>
      <c r="D13" s="333"/>
      <c r="E13" s="643"/>
      <c r="F13" s="643"/>
      <c r="G13" s="640"/>
      <c r="H13" s="640"/>
      <c r="I13" s="640"/>
      <c r="J13" s="642" t="s">
        <v>818</v>
      </c>
      <c r="K13" s="161">
        <v>0.15</v>
      </c>
      <c r="L13" s="78" t="s">
        <v>30</v>
      </c>
      <c r="M13" s="79">
        <v>0.25</v>
      </c>
      <c r="N13" s="79">
        <v>0.5</v>
      </c>
      <c r="O13" s="79">
        <v>0.75</v>
      </c>
      <c r="P13" s="79">
        <v>1</v>
      </c>
      <c r="Q13" s="6">
        <f t="shared" si="0"/>
        <v>3.7499999999999999E-2</v>
      </c>
      <c r="R13" s="6">
        <f t="shared" si="1"/>
        <v>7.4999999999999997E-2</v>
      </c>
      <c r="S13" s="6">
        <f t="shared" si="2"/>
        <v>0.11249999999999999</v>
      </c>
      <c r="T13" s="6">
        <f t="shared" si="3"/>
        <v>0.15</v>
      </c>
      <c r="U13" s="140">
        <f t="shared" si="4"/>
        <v>0.15</v>
      </c>
      <c r="V13" s="297"/>
      <c r="W13" s="297"/>
      <c r="X13" s="297"/>
      <c r="Y13" s="297"/>
      <c r="Z13" s="294"/>
      <c r="AA13" s="343"/>
      <c r="AB13" s="345"/>
    </row>
    <row r="14" spans="1:46" ht="49.95" customHeight="1" x14ac:dyDescent="0.3">
      <c r="A14" s="331"/>
      <c r="B14" s="332"/>
      <c r="C14" s="333"/>
      <c r="D14" s="333"/>
      <c r="E14" s="643"/>
      <c r="F14" s="643"/>
      <c r="G14" s="640"/>
      <c r="H14" s="640"/>
      <c r="I14" s="640"/>
      <c r="J14" s="642"/>
      <c r="K14" s="164">
        <v>0.15</v>
      </c>
      <c r="L14" s="163" t="s">
        <v>34</v>
      </c>
      <c r="M14" s="80">
        <v>0</v>
      </c>
      <c r="N14" s="80">
        <v>0</v>
      </c>
      <c r="O14" s="80">
        <v>0</v>
      </c>
      <c r="P14" s="80">
        <v>0</v>
      </c>
      <c r="Q14" s="156">
        <f t="shared" si="0"/>
        <v>0</v>
      </c>
      <c r="R14" s="156">
        <f t="shared" si="1"/>
        <v>0</v>
      </c>
      <c r="S14" s="156">
        <f t="shared" si="2"/>
        <v>0</v>
      </c>
      <c r="T14" s="156">
        <f t="shared" si="3"/>
        <v>0</v>
      </c>
      <c r="U14" s="157">
        <f t="shared" si="4"/>
        <v>0</v>
      </c>
      <c r="V14" s="297"/>
      <c r="W14" s="297"/>
      <c r="X14" s="297"/>
      <c r="Y14" s="297"/>
      <c r="Z14" s="294"/>
      <c r="AA14" s="343"/>
      <c r="AB14" s="345"/>
    </row>
    <row r="15" spans="1:46" ht="49.95" customHeight="1" x14ac:dyDescent="0.3">
      <c r="A15" s="331"/>
      <c r="B15" s="332"/>
      <c r="C15" s="333"/>
      <c r="D15" s="333"/>
      <c r="E15" s="643"/>
      <c r="F15" s="643"/>
      <c r="G15" s="640"/>
      <c r="H15" s="640"/>
      <c r="I15" s="640"/>
      <c r="J15" s="642" t="s">
        <v>819</v>
      </c>
      <c r="K15" s="161">
        <v>0.2</v>
      </c>
      <c r="L15" s="78" t="s">
        <v>30</v>
      </c>
      <c r="M15" s="79">
        <v>0.25</v>
      </c>
      <c r="N15" s="79">
        <v>0.5</v>
      </c>
      <c r="O15" s="79">
        <v>0.75</v>
      </c>
      <c r="P15" s="79">
        <v>1</v>
      </c>
      <c r="Q15" s="6">
        <f t="shared" si="0"/>
        <v>0.05</v>
      </c>
      <c r="R15" s="6">
        <f t="shared" si="1"/>
        <v>0.1</v>
      </c>
      <c r="S15" s="6">
        <f t="shared" si="2"/>
        <v>0.15000000000000002</v>
      </c>
      <c r="T15" s="6">
        <f t="shared" si="3"/>
        <v>0.2</v>
      </c>
      <c r="U15" s="140">
        <f t="shared" si="4"/>
        <v>0.2</v>
      </c>
      <c r="V15" s="297"/>
      <c r="W15" s="297"/>
      <c r="X15" s="297"/>
      <c r="Y15" s="297"/>
      <c r="Z15" s="294"/>
      <c r="AA15" s="343"/>
      <c r="AB15" s="345"/>
    </row>
    <row r="16" spans="1:46" ht="49.95" customHeight="1" x14ac:dyDescent="0.3">
      <c r="A16" s="331"/>
      <c r="B16" s="332"/>
      <c r="C16" s="333"/>
      <c r="D16" s="333"/>
      <c r="E16" s="644"/>
      <c r="F16" s="644"/>
      <c r="G16" s="640"/>
      <c r="H16" s="640"/>
      <c r="I16" s="640"/>
      <c r="J16" s="642"/>
      <c r="K16" s="164">
        <v>0.2</v>
      </c>
      <c r="L16" s="163" t="s">
        <v>34</v>
      </c>
      <c r="M16" s="80">
        <v>0</v>
      </c>
      <c r="N16" s="80">
        <v>0.5</v>
      </c>
      <c r="O16" s="80">
        <v>0</v>
      </c>
      <c r="P16" s="80">
        <v>0</v>
      </c>
      <c r="Q16" s="156">
        <f t="shared" si="0"/>
        <v>0</v>
      </c>
      <c r="R16" s="156">
        <v>0</v>
      </c>
      <c r="S16" s="156">
        <f t="shared" si="2"/>
        <v>0</v>
      </c>
      <c r="T16" s="156">
        <f t="shared" si="3"/>
        <v>0</v>
      </c>
      <c r="U16" s="157">
        <v>0</v>
      </c>
      <c r="V16" s="298"/>
      <c r="W16" s="298"/>
      <c r="X16" s="298"/>
      <c r="Y16" s="298"/>
      <c r="Z16" s="294"/>
      <c r="AA16" s="348"/>
      <c r="AB16" s="345"/>
    </row>
    <row r="17" spans="1:28" ht="75" customHeight="1" x14ac:dyDescent="0.3">
      <c r="A17" s="331"/>
      <c r="B17" s="332"/>
      <c r="C17" s="333" t="s">
        <v>69</v>
      </c>
      <c r="D17" s="333" t="s">
        <v>70</v>
      </c>
      <c r="E17" s="639" t="s">
        <v>637</v>
      </c>
      <c r="F17" s="639">
        <v>15</v>
      </c>
      <c r="G17" s="640" t="s">
        <v>820</v>
      </c>
      <c r="H17" s="640" t="s">
        <v>71</v>
      </c>
      <c r="I17" s="641">
        <f>X17</f>
        <v>0</v>
      </c>
      <c r="J17" s="642" t="s">
        <v>821</v>
      </c>
      <c r="K17" s="161">
        <v>0.5</v>
      </c>
      <c r="L17" s="78" t="s">
        <v>30</v>
      </c>
      <c r="M17" s="79">
        <v>0</v>
      </c>
      <c r="N17" s="79">
        <v>0.5</v>
      </c>
      <c r="O17" s="79">
        <v>1</v>
      </c>
      <c r="P17" s="79">
        <v>1</v>
      </c>
      <c r="Q17" s="6">
        <f t="shared" si="0"/>
        <v>0</v>
      </c>
      <c r="R17" s="6">
        <f t="shared" si="1"/>
        <v>0.25</v>
      </c>
      <c r="S17" s="6">
        <f t="shared" si="2"/>
        <v>0.5</v>
      </c>
      <c r="T17" s="6">
        <f t="shared" si="3"/>
        <v>0.5</v>
      </c>
      <c r="U17" s="140">
        <f t="shared" si="4"/>
        <v>0.5</v>
      </c>
      <c r="V17" s="296">
        <v>0</v>
      </c>
      <c r="W17" s="296">
        <v>0</v>
      </c>
      <c r="X17" s="296">
        <v>0</v>
      </c>
      <c r="Y17" s="296">
        <v>0</v>
      </c>
      <c r="Z17" s="294"/>
      <c r="AA17" s="347" t="s">
        <v>72</v>
      </c>
      <c r="AB17" s="345"/>
    </row>
    <row r="18" spans="1:28" ht="99.6" customHeight="1" x14ac:dyDescent="0.3">
      <c r="A18" s="331"/>
      <c r="B18" s="332"/>
      <c r="C18" s="333"/>
      <c r="D18" s="333"/>
      <c r="E18" s="643"/>
      <c r="F18" s="643"/>
      <c r="G18" s="640"/>
      <c r="H18" s="640"/>
      <c r="I18" s="640"/>
      <c r="J18" s="642"/>
      <c r="K18" s="164">
        <v>0.5</v>
      </c>
      <c r="L18" s="163" t="s">
        <v>34</v>
      </c>
      <c r="M18" s="80">
        <v>0</v>
      </c>
      <c r="N18" s="80">
        <v>0</v>
      </c>
      <c r="O18" s="80">
        <v>0</v>
      </c>
      <c r="P18" s="80">
        <v>0</v>
      </c>
      <c r="Q18" s="156">
        <f t="shared" si="0"/>
        <v>0</v>
      </c>
      <c r="R18" s="156">
        <f t="shared" si="1"/>
        <v>0</v>
      </c>
      <c r="S18" s="156">
        <f t="shared" si="2"/>
        <v>0</v>
      </c>
      <c r="T18" s="156">
        <f t="shared" si="3"/>
        <v>0</v>
      </c>
      <c r="U18" s="157">
        <f t="shared" si="4"/>
        <v>0</v>
      </c>
      <c r="V18" s="297"/>
      <c r="W18" s="297"/>
      <c r="X18" s="297"/>
      <c r="Y18" s="297"/>
      <c r="Z18" s="294"/>
      <c r="AA18" s="343"/>
      <c r="AB18" s="345"/>
    </row>
    <row r="19" spans="1:28" ht="49.95" customHeight="1" x14ac:dyDescent="0.3">
      <c r="A19" s="331"/>
      <c r="B19" s="332"/>
      <c r="C19" s="333"/>
      <c r="D19" s="333"/>
      <c r="E19" s="643"/>
      <c r="F19" s="643"/>
      <c r="G19" s="640"/>
      <c r="H19" s="640"/>
      <c r="I19" s="640"/>
      <c r="J19" s="642" t="s">
        <v>804</v>
      </c>
      <c r="K19" s="161">
        <v>0.5</v>
      </c>
      <c r="L19" s="78" t="s">
        <v>30</v>
      </c>
      <c r="M19" s="79" t="e">
        <f>'[1]I TRIM - PA 2022'!O139</f>
        <v>#REF!</v>
      </c>
      <c r="N19" s="79">
        <v>0</v>
      </c>
      <c r="O19" s="79">
        <v>0</v>
      </c>
      <c r="P19" s="79">
        <v>1</v>
      </c>
      <c r="Q19" s="6" t="e">
        <f t="shared" si="0"/>
        <v>#REF!</v>
      </c>
      <c r="R19" s="6">
        <f t="shared" si="1"/>
        <v>0</v>
      </c>
      <c r="S19" s="6">
        <f t="shared" si="2"/>
        <v>0</v>
      </c>
      <c r="T19" s="6">
        <f t="shared" si="3"/>
        <v>0.5</v>
      </c>
      <c r="U19" s="140" t="e">
        <f t="shared" si="4"/>
        <v>#REF!</v>
      </c>
      <c r="V19" s="297"/>
      <c r="W19" s="297"/>
      <c r="X19" s="297"/>
      <c r="Y19" s="297"/>
      <c r="Z19" s="294"/>
      <c r="AA19" s="343"/>
      <c r="AB19" s="345"/>
    </row>
    <row r="20" spans="1:28" ht="49.95" customHeight="1" x14ac:dyDescent="0.3">
      <c r="A20" s="331"/>
      <c r="B20" s="332"/>
      <c r="C20" s="333"/>
      <c r="D20" s="333"/>
      <c r="E20" s="643"/>
      <c r="F20" s="643"/>
      <c r="G20" s="640"/>
      <c r="H20" s="640"/>
      <c r="I20" s="640"/>
      <c r="J20" s="642"/>
      <c r="K20" s="164">
        <v>0.5</v>
      </c>
      <c r="L20" s="163" t="s">
        <v>34</v>
      </c>
      <c r="M20" s="80">
        <v>0</v>
      </c>
      <c r="N20" s="80">
        <v>0</v>
      </c>
      <c r="O20" s="80">
        <v>0</v>
      </c>
      <c r="P20" s="80">
        <v>0</v>
      </c>
      <c r="Q20" s="156">
        <f t="shared" si="0"/>
        <v>0</v>
      </c>
      <c r="R20" s="156">
        <f t="shared" si="1"/>
        <v>0</v>
      </c>
      <c r="S20" s="156">
        <f t="shared" si="2"/>
        <v>0</v>
      </c>
      <c r="T20" s="156">
        <f t="shared" si="3"/>
        <v>0</v>
      </c>
      <c r="U20" s="157">
        <f t="shared" si="4"/>
        <v>0</v>
      </c>
      <c r="V20" s="297"/>
      <c r="W20" s="297"/>
      <c r="X20" s="297"/>
      <c r="Y20" s="297"/>
      <c r="Z20" s="294"/>
      <c r="AA20" s="343"/>
      <c r="AB20" s="345"/>
    </row>
    <row r="21" spans="1:28" ht="49.95" customHeight="1" x14ac:dyDescent="0.3">
      <c r="A21" s="331"/>
      <c r="B21" s="332"/>
      <c r="C21" s="333"/>
      <c r="D21" s="333" t="s">
        <v>73</v>
      </c>
      <c r="E21" s="639" t="s">
        <v>638</v>
      </c>
      <c r="F21" s="639">
        <v>16</v>
      </c>
      <c r="G21" s="640" t="s">
        <v>74</v>
      </c>
      <c r="H21" s="640" t="s">
        <v>75</v>
      </c>
      <c r="I21" s="641">
        <v>0</v>
      </c>
      <c r="J21" s="642" t="s">
        <v>822</v>
      </c>
      <c r="K21" s="161">
        <v>0.5</v>
      </c>
      <c r="L21" s="78" t="s">
        <v>30</v>
      </c>
      <c r="M21" s="79">
        <v>0</v>
      </c>
      <c r="N21" s="79">
        <v>0</v>
      </c>
      <c r="O21" s="79">
        <v>0.5</v>
      </c>
      <c r="P21" s="79">
        <v>1</v>
      </c>
      <c r="Q21" s="6">
        <f t="shared" si="0"/>
        <v>0</v>
      </c>
      <c r="R21" s="6">
        <f t="shared" si="1"/>
        <v>0</v>
      </c>
      <c r="S21" s="6">
        <f t="shared" si="2"/>
        <v>0.25</v>
      </c>
      <c r="T21" s="6">
        <f t="shared" si="3"/>
        <v>0.5</v>
      </c>
      <c r="U21" s="140">
        <f t="shared" si="4"/>
        <v>0.5</v>
      </c>
      <c r="V21" s="296">
        <v>0</v>
      </c>
      <c r="W21" s="296">
        <v>0</v>
      </c>
      <c r="X21" s="296">
        <v>0</v>
      </c>
      <c r="Y21" s="296">
        <v>0</v>
      </c>
      <c r="Z21" s="294"/>
      <c r="AA21" s="343"/>
      <c r="AB21" s="345"/>
    </row>
    <row r="22" spans="1:28" ht="91.2" customHeight="1" x14ac:dyDescent="0.3">
      <c r="A22" s="331"/>
      <c r="B22" s="332"/>
      <c r="C22" s="333"/>
      <c r="D22" s="333"/>
      <c r="E22" s="643"/>
      <c r="F22" s="643"/>
      <c r="G22" s="640"/>
      <c r="H22" s="640"/>
      <c r="I22" s="640"/>
      <c r="J22" s="642"/>
      <c r="K22" s="164">
        <v>0.5</v>
      </c>
      <c r="L22" s="163" t="s">
        <v>34</v>
      </c>
      <c r="M22" s="80">
        <v>0</v>
      </c>
      <c r="N22" s="80">
        <v>0</v>
      </c>
      <c r="O22" s="80">
        <v>0</v>
      </c>
      <c r="P22" s="80">
        <v>0</v>
      </c>
      <c r="Q22" s="156">
        <f t="shared" si="0"/>
        <v>0</v>
      </c>
      <c r="R22" s="156">
        <f t="shared" si="1"/>
        <v>0</v>
      </c>
      <c r="S22" s="156">
        <f t="shared" si="2"/>
        <v>0</v>
      </c>
      <c r="T22" s="156">
        <f t="shared" si="3"/>
        <v>0</v>
      </c>
      <c r="U22" s="157">
        <f t="shared" si="4"/>
        <v>0</v>
      </c>
      <c r="V22" s="297"/>
      <c r="W22" s="297"/>
      <c r="X22" s="297"/>
      <c r="Y22" s="297"/>
      <c r="Z22" s="294"/>
      <c r="AA22" s="343"/>
      <c r="AB22" s="345"/>
    </row>
    <row r="23" spans="1:28" ht="49.95" customHeight="1" x14ac:dyDescent="0.3">
      <c r="A23" s="331"/>
      <c r="B23" s="332"/>
      <c r="C23" s="333"/>
      <c r="D23" s="333"/>
      <c r="E23" s="643"/>
      <c r="F23" s="643"/>
      <c r="G23" s="640"/>
      <c r="H23" s="640"/>
      <c r="I23" s="640"/>
      <c r="J23" s="642" t="s">
        <v>807</v>
      </c>
      <c r="K23" s="161">
        <v>0.5</v>
      </c>
      <c r="L23" s="78" t="s">
        <v>30</v>
      </c>
      <c r="M23" s="79">
        <v>0</v>
      </c>
      <c r="N23" s="79">
        <v>0</v>
      </c>
      <c r="O23" s="79">
        <v>0.5</v>
      </c>
      <c r="P23" s="79">
        <v>1</v>
      </c>
      <c r="Q23" s="6">
        <f t="shared" si="0"/>
        <v>0</v>
      </c>
      <c r="R23" s="6">
        <f t="shared" si="1"/>
        <v>0</v>
      </c>
      <c r="S23" s="6">
        <f t="shared" si="2"/>
        <v>0.25</v>
      </c>
      <c r="T23" s="6">
        <f t="shared" si="3"/>
        <v>0.5</v>
      </c>
      <c r="U23" s="140">
        <f t="shared" si="4"/>
        <v>0.5</v>
      </c>
      <c r="V23" s="297"/>
      <c r="W23" s="297"/>
      <c r="X23" s="297"/>
      <c r="Y23" s="297"/>
      <c r="Z23" s="294"/>
      <c r="AA23" s="343"/>
      <c r="AB23" s="345"/>
    </row>
    <row r="24" spans="1:28" ht="49.95" customHeight="1" x14ac:dyDescent="0.3">
      <c r="A24" s="331"/>
      <c r="B24" s="332"/>
      <c r="C24" s="333"/>
      <c r="D24" s="333"/>
      <c r="E24" s="643"/>
      <c r="F24" s="643"/>
      <c r="G24" s="640"/>
      <c r="H24" s="640"/>
      <c r="I24" s="640"/>
      <c r="J24" s="642"/>
      <c r="K24" s="164">
        <v>0.5</v>
      </c>
      <c r="L24" s="163" t="s">
        <v>34</v>
      </c>
      <c r="M24" s="80">
        <v>0</v>
      </c>
      <c r="N24" s="80">
        <v>0</v>
      </c>
      <c r="O24" s="80">
        <v>0</v>
      </c>
      <c r="P24" s="80">
        <v>0</v>
      </c>
      <c r="Q24" s="156">
        <f t="shared" si="0"/>
        <v>0</v>
      </c>
      <c r="R24" s="156">
        <f t="shared" si="1"/>
        <v>0</v>
      </c>
      <c r="S24" s="156">
        <f t="shared" si="2"/>
        <v>0</v>
      </c>
      <c r="T24" s="156">
        <f t="shared" si="3"/>
        <v>0</v>
      </c>
      <c r="U24" s="157">
        <f t="shared" si="4"/>
        <v>0</v>
      </c>
      <c r="V24" s="297"/>
      <c r="W24" s="297"/>
      <c r="X24" s="297"/>
      <c r="Y24" s="297"/>
      <c r="Z24" s="294"/>
      <c r="AA24" s="343"/>
      <c r="AB24" s="345"/>
    </row>
    <row r="25" spans="1:28" ht="49.95" customHeight="1" x14ac:dyDescent="0.3">
      <c r="A25" s="331"/>
      <c r="B25" s="332"/>
      <c r="C25" s="336" t="s">
        <v>76</v>
      </c>
      <c r="D25" s="336" t="s">
        <v>77</v>
      </c>
      <c r="E25" s="639" t="s">
        <v>652</v>
      </c>
      <c r="F25" s="639">
        <v>17</v>
      </c>
      <c r="G25" s="640" t="s">
        <v>823</v>
      </c>
      <c r="H25" s="640" t="s">
        <v>78</v>
      </c>
      <c r="I25" s="641">
        <f>X25</f>
        <v>0</v>
      </c>
      <c r="J25" s="642" t="s">
        <v>809</v>
      </c>
      <c r="K25" s="161">
        <v>0.1</v>
      </c>
      <c r="L25" s="78" t="s">
        <v>30</v>
      </c>
      <c r="M25" s="79">
        <v>0.5</v>
      </c>
      <c r="N25" s="79">
        <v>1</v>
      </c>
      <c r="O25" s="79">
        <v>1</v>
      </c>
      <c r="P25" s="79">
        <v>1</v>
      </c>
      <c r="Q25" s="6">
        <f t="shared" si="0"/>
        <v>0.05</v>
      </c>
      <c r="R25" s="6">
        <f t="shared" si="1"/>
        <v>0.1</v>
      </c>
      <c r="S25" s="6">
        <f t="shared" si="2"/>
        <v>0.1</v>
      </c>
      <c r="T25" s="6">
        <f t="shared" si="3"/>
        <v>0.1</v>
      </c>
      <c r="U25" s="140">
        <f t="shared" si="4"/>
        <v>0.1</v>
      </c>
      <c r="V25" s="296">
        <f>+Q26+Q28+Q30+Q32</f>
        <v>0</v>
      </c>
      <c r="W25" s="296">
        <f>+R26+R28+R30+R32</f>
        <v>0</v>
      </c>
      <c r="X25" s="296">
        <f>+S26+S28+S30+S32</f>
        <v>0</v>
      </c>
      <c r="Y25" s="296">
        <f>+T26+T28+T30+T32</f>
        <v>0</v>
      </c>
      <c r="Z25" s="293" t="s">
        <v>79</v>
      </c>
      <c r="AA25" s="355" t="s">
        <v>80</v>
      </c>
      <c r="AB25" s="345"/>
    </row>
    <row r="26" spans="1:28" ht="49.95" customHeight="1" x14ac:dyDescent="0.3">
      <c r="A26" s="331"/>
      <c r="B26" s="332"/>
      <c r="C26" s="336"/>
      <c r="D26" s="336"/>
      <c r="E26" s="643"/>
      <c r="F26" s="643"/>
      <c r="G26" s="640"/>
      <c r="H26" s="640"/>
      <c r="I26" s="640"/>
      <c r="J26" s="642"/>
      <c r="K26" s="164">
        <v>0.1</v>
      </c>
      <c r="L26" s="163" t="s">
        <v>34</v>
      </c>
      <c r="M26" s="80">
        <v>0</v>
      </c>
      <c r="N26" s="80">
        <v>0</v>
      </c>
      <c r="O26" s="80">
        <v>0</v>
      </c>
      <c r="P26" s="80">
        <v>0</v>
      </c>
      <c r="Q26" s="156">
        <f t="shared" si="0"/>
        <v>0</v>
      </c>
      <c r="R26" s="156">
        <f t="shared" si="1"/>
        <v>0</v>
      </c>
      <c r="S26" s="156">
        <f t="shared" si="2"/>
        <v>0</v>
      </c>
      <c r="T26" s="156">
        <f t="shared" si="3"/>
        <v>0</v>
      </c>
      <c r="U26" s="157">
        <f t="shared" si="4"/>
        <v>0</v>
      </c>
      <c r="V26" s="297"/>
      <c r="W26" s="297"/>
      <c r="X26" s="297"/>
      <c r="Y26" s="297"/>
      <c r="Z26" s="294"/>
      <c r="AA26" s="356"/>
      <c r="AB26" s="345"/>
    </row>
    <row r="27" spans="1:28" ht="49.95" customHeight="1" x14ac:dyDescent="0.3">
      <c r="A27" s="331"/>
      <c r="B27" s="332"/>
      <c r="C27" s="336"/>
      <c r="D27" s="336"/>
      <c r="E27" s="643"/>
      <c r="F27" s="643"/>
      <c r="G27" s="640"/>
      <c r="H27" s="640"/>
      <c r="I27" s="640"/>
      <c r="J27" s="642" t="s">
        <v>808</v>
      </c>
      <c r="K27" s="161">
        <v>0.3</v>
      </c>
      <c r="L27" s="78" t="s">
        <v>30</v>
      </c>
      <c r="M27" s="79">
        <v>0.5</v>
      </c>
      <c r="N27" s="79">
        <v>1</v>
      </c>
      <c r="O27" s="79">
        <v>1</v>
      </c>
      <c r="P27" s="79">
        <v>1</v>
      </c>
      <c r="Q27" s="6">
        <f t="shared" si="0"/>
        <v>0.15</v>
      </c>
      <c r="R27" s="6">
        <f t="shared" si="1"/>
        <v>0.3</v>
      </c>
      <c r="S27" s="6">
        <f t="shared" si="2"/>
        <v>0.3</v>
      </c>
      <c r="T27" s="6">
        <f t="shared" si="3"/>
        <v>0.3</v>
      </c>
      <c r="U27" s="140">
        <f t="shared" si="4"/>
        <v>0.3</v>
      </c>
      <c r="V27" s="297"/>
      <c r="W27" s="297"/>
      <c r="X27" s="297"/>
      <c r="Y27" s="297"/>
      <c r="Z27" s="294"/>
      <c r="AA27" s="356"/>
      <c r="AB27" s="345"/>
    </row>
    <row r="28" spans="1:28" ht="49.95" customHeight="1" x14ac:dyDescent="0.3">
      <c r="A28" s="331"/>
      <c r="B28" s="332"/>
      <c r="C28" s="336"/>
      <c r="D28" s="336"/>
      <c r="E28" s="643"/>
      <c r="F28" s="643"/>
      <c r="G28" s="640"/>
      <c r="H28" s="640"/>
      <c r="I28" s="640"/>
      <c r="J28" s="642"/>
      <c r="K28" s="164">
        <v>0.3</v>
      </c>
      <c r="L28" s="163" t="s">
        <v>34</v>
      </c>
      <c r="M28" s="80">
        <v>0</v>
      </c>
      <c r="N28" s="80">
        <v>0</v>
      </c>
      <c r="O28" s="80">
        <v>0</v>
      </c>
      <c r="P28" s="80">
        <v>0</v>
      </c>
      <c r="Q28" s="156">
        <f t="shared" si="0"/>
        <v>0</v>
      </c>
      <c r="R28" s="156">
        <f t="shared" si="1"/>
        <v>0</v>
      </c>
      <c r="S28" s="156">
        <f t="shared" si="2"/>
        <v>0</v>
      </c>
      <c r="T28" s="156">
        <f t="shared" si="3"/>
        <v>0</v>
      </c>
      <c r="U28" s="157">
        <f t="shared" si="4"/>
        <v>0</v>
      </c>
      <c r="V28" s="297"/>
      <c r="W28" s="297"/>
      <c r="X28" s="297"/>
      <c r="Y28" s="297"/>
      <c r="Z28" s="294"/>
      <c r="AA28" s="356"/>
      <c r="AB28" s="345"/>
    </row>
    <row r="29" spans="1:28" ht="49.95" customHeight="1" x14ac:dyDescent="0.3">
      <c r="A29" s="331"/>
      <c r="B29" s="332"/>
      <c r="C29" s="336"/>
      <c r="D29" s="336"/>
      <c r="E29" s="643"/>
      <c r="F29" s="643"/>
      <c r="G29" s="640"/>
      <c r="H29" s="640"/>
      <c r="I29" s="640"/>
      <c r="J29" s="642" t="s">
        <v>810</v>
      </c>
      <c r="K29" s="161">
        <v>0.3</v>
      </c>
      <c r="L29" s="78" t="s">
        <v>30</v>
      </c>
      <c r="M29" s="79">
        <v>0.5</v>
      </c>
      <c r="N29" s="79">
        <v>1</v>
      </c>
      <c r="O29" s="79">
        <v>1</v>
      </c>
      <c r="P29" s="79">
        <v>1</v>
      </c>
      <c r="Q29" s="6">
        <f t="shared" si="0"/>
        <v>0.15</v>
      </c>
      <c r="R29" s="6">
        <f t="shared" si="1"/>
        <v>0.3</v>
      </c>
      <c r="S29" s="6">
        <f t="shared" si="2"/>
        <v>0.3</v>
      </c>
      <c r="T29" s="6">
        <f t="shared" si="3"/>
        <v>0.3</v>
      </c>
      <c r="U29" s="140">
        <f t="shared" si="4"/>
        <v>0.3</v>
      </c>
      <c r="V29" s="297"/>
      <c r="W29" s="297"/>
      <c r="X29" s="297"/>
      <c r="Y29" s="297"/>
      <c r="Z29" s="294"/>
      <c r="AA29" s="356"/>
      <c r="AB29" s="345"/>
    </row>
    <row r="30" spans="1:28" ht="49.95" customHeight="1" x14ac:dyDescent="0.3">
      <c r="A30" s="331"/>
      <c r="B30" s="332"/>
      <c r="C30" s="336"/>
      <c r="D30" s="336"/>
      <c r="E30" s="643"/>
      <c r="F30" s="643"/>
      <c r="G30" s="640"/>
      <c r="H30" s="640"/>
      <c r="I30" s="640"/>
      <c r="J30" s="642"/>
      <c r="K30" s="164">
        <v>0.3</v>
      </c>
      <c r="L30" s="163" t="s">
        <v>34</v>
      </c>
      <c r="M30" s="80">
        <v>0</v>
      </c>
      <c r="N30" s="80">
        <v>0</v>
      </c>
      <c r="O30" s="80">
        <v>0</v>
      </c>
      <c r="P30" s="80">
        <v>0</v>
      </c>
      <c r="Q30" s="156">
        <f t="shared" si="0"/>
        <v>0</v>
      </c>
      <c r="R30" s="156">
        <f t="shared" si="1"/>
        <v>0</v>
      </c>
      <c r="S30" s="156">
        <f t="shared" si="2"/>
        <v>0</v>
      </c>
      <c r="T30" s="156">
        <f t="shared" si="3"/>
        <v>0</v>
      </c>
      <c r="U30" s="157">
        <f t="shared" si="4"/>
        <v>0</v>
      </c>
      <c r="V30" s="297"/>
      <c r="W30" s="297"/>
      <c r="X30" s="297"/>
      <c r="Y30" s="297"/>
      <c r="Z30" s="294"/>
      <c r="AA30" s="356"/>
      <c r="AB30" s="345"/>
    </row>
    <row r="31" spans="1:28" ht="49.95" customHeight="1" x14ac:dyDescent="0.3">
      <c r="A31" s="331"/>
      <c r="B31" s="332"/>
      <c r="C31" s="336"/>
      <c r="D31" s="336"/>
      <c r="E31" s="643"/>
      <c r="F31" s="643"/>
      <c r="G31" s="640"/>
      <c r="H31" s="640"/>
      <c r="I31" s="640"/>
      <c r="J31" s="642" t="s">
        <v>824</v>
      </c>
      <c r="K31" s="161">
        <v>0.3</v>
      </c>
      <c r="L31" s="78" t="s">
        <v>30</v>
      </c>
      <c r="M31" s="79">
        <v>0</v>
      </c>
      <c r="N31" s="79">
        <v>0</v>
      </c>
      <c r="O31" s="79">
        <v>0.5</v>
      </c>
      <c r="P31" s="79">
        <v>1</v>
      </c>
      <c r="Q31" s="6">
        <f t="shared" si="0"/>
        <v>0</v>
      </c>
      <c r="R31" s="6">
        <f t="shared" si="1"/>
        <v>0</v>
      </c>
      <c r="S31" s="6">
        <f t="shared" si="2"/>
        <v>0.15</v>
      </c>
      <c r="T31" s="6">
        <f t="shared" si="3"/>
        <v>0.3</v>
      </c>
      <c r="U31" s="140">
        <f t="shared" si="4"/>
        <v>0.3</v>
      </c>
      <c r="V31" s="297"/>
      <c r="W31" s="297"/>
      <c r="X31" s="297"/>
      <c r="Y31" s="297"/>
      <c r="Z31" s="294"/>
      <c r="AA31" s="356"/>
      <c r="AB31" s="345"/>
    </row>
    <row r="32" spans="1:28" ht="49.95" customHeight="1" x14ac:dyDescent="0.3">
      <c r="A32" s="331"/>
      <c r="B32" s="332"/>
      <c r="C32" s="336"/>
      <c r="D32" s="336"/>
      <c r="E32" s="644"/>
      <c r="F32" s="644"/>
      <c r="G32" s="640"/>
      <c r="H32" s="640"/>
      <c r="I32" s="640"/>
      <c r="J32" s="642"/>
      <c r="K32" s="164">
        <v>0.3</v>
      </c>
      <c r="L32" s="163" t="s">
        <v>34</v>
      </c>
      <c r="M32" s="80">
        <v>0</v>
      </c>
      <c r="N32" s="80">
        <v>0</v>
      </c>
      <c r="O32" s="80">
        <v>0</v>
      </c>
      <c r="P32" s="80">
        <v>0</v>
      </c>
      <c r="Q32" s="156">
        <f t="shared" si="0"/>
        <v>0</v>
      </c>
      <c r="R32" s="156">
        <f t="shared" si="1"/>
        <v>0</v>
      </c>
      <c r="S32" s="156">
        <f t="shared" si="2"/>
        <v>0</v>
      </c>
      <c r="T32" s="156">
        <f t="shared" si="3"/>
        <v>0</v>
      </c>
      <c r="U32" s="157">
        <f t="shared" si="4"/>
        <v>0</v>
      </c>
      <c r="V32" s="298"/>
      <c r="W32" s="298"/>
      <c r="X32" s="298"/>
      <c r="Y32" s="298"/>
      <c r="Z32" s="295"/>
      <c r="AA32" s="357"/>
      <c r="AB32" s="345"/>
    </row>
    <row r="33" spans="1:28" ht="49.95" customHeight="1" x14ac:dyDescent="0.3">
      <c r="A33" s="331"/>
      <c r="B33" s="332"/>
      <c r="C33" s="333" t="s">
        <v>81</v>
      </c>
      <c r="D33" s="333" t="s">
        <v>82</v>
      </c>
      <c r="E33" s="639" t="s">
        <v>642</v>
      </c>
      <c r="F33" s="639">
        <v>18</v>
      </c>
      <c r="G33" s="640" t="s">
        <v>825</v>
      </c>
      <c r="H33" s="640" t="s">
        <v>826</v>
      </c>
      <c r="I33" s="641">
        <f>X33</f>
        <v>0</v>
      </c>
      <c r="J33" s="642" t="s">
        <v>827</v>
      </c>
      <c r="K33" s="161">
        <v>0.25</v>
      </c>
      <c r="L33" s="78" t="s">
        <v>30</v>
      </c>
      <c r="M33" s="79">
        <v>0.25</v>
      </c>
      <c r="N33" s="79">
        <v>0.5</v>
      </c>
      <c r="O33" s="79">
        <v>0.75</v>
      </c>
      <c r="P33" s="79">
        <v>1</v>
      </c>
      <c r="Q33" s="6">
        <f t="shared" si="0"/>
        <v>6.25E-2</v>
      </c>
      <c r="R33" s="6">
        <f t="shared" si="1"/>
        <v>0.125</v>
      </c>
      <c r="S33" s="6">
        <f t="shared" si="2"/>
        <v>0.1875</v>
      </c>
      <c r="T33" s="6">
        <f t="shared" si="3"/>
        <v>0.25</v>
      </c>
      <c r="U33" s="140">
        <f t="shared" si="4"/>
        <v>0.25</v>
      </c>
      <c r="V33" s="296">
        <f>+Q34+Q36+Q38+Q40</f>
        <v>0</v>
      </c>
      <c r="W33" s="296">
        <f>+R34+R36+R38+R40</f>
        <v>0</v>
      </c>
      <c r="X33" s="296">
        <f>+S34+S36+S38+S40</f>
        <v>0</v>
      </c>
      <c r="Y33" s="296">
        <f>+T34+T36+T38+T40</f>
        <v>0</v>
      </c>
      <c r="Z33" s="352" t="s">
        <v>83</v>
      </c>
      <c r="AA33" s="355" t="s">
        <v>84</v>
      </c>
      <c r="AB33" s="345"/>
    </row>
    <row r="34" spans="1:28" ht="49.95" customHeight="1" x14ac:dyDescent="0.3">
      <c r="A34" s="331"/>
      <c r="B34" s="332"/>
      <c r="C34" s="333"/>
      <c r="D34" s="333"/>
      <c r="E34" s="643"/>
      <c r="F34" s="643"/>
      <c r="G34" s="640"/>
      <c r="H34" s="640"/>
      <c r="I34" s="640"/>
      <c r="J34" s="642"/>
      <c r="K34" s="164">
        <v>0.25</v>
      </c>
      <c r="L34" s="163" t="s">
        <v>34</v>
      </c>
      <c r="M34" s="80">
        <v>0</v>
      </c>
      <c r="N34" s="80">
        <v>0</v>
      </c>
      <c r="O34" s="80">
        <v>0</v>
      </c>
      <c r="P34" s="80">
        <v>0</v>
      </c>
      <c r="Q34" s="156">
        <f t="shared" si="0"/>
        <v>0</v>
      </c>
      <c r="R34" s="156">
        <f t="shared" si="1"/>
        <v>0</v>
      </c>
      <c r="S34" s="156">
        <f t="shared" si="2"/>
        <v>0</v>
      </c>
      <c r="T34" s="156">
        <f t="shared" si="3"/>
        <v>0</v>
      </c>
      <c r="U34" s="157">
        <f t="shared" si="4"/>
        <v>0</v>
      </c>
      <c r="V34" s="297"/>
      <c r="W34" s="297"/>
      <c r="X34" s="297"/>
      <c r="Y34" s="297"/>
      <c r="Z34" s="353"/>
      <c r="AA34" s="356"/>
      <c r="AB34" s="345"/>
    </row>
    <row r="35" spans="1:28" ht="49.95" customHeight="1" x14ac:dyDescent="0.3">
      <c r="A35" s="331"/>
      <c r="B35" s="332"/>
      <c r="C35" s="333"/>
      <c r="D35" s="333"/>
      <c r="E35" s="643"/>
      <c r="F35" s="643"/>
      <c r="G35" s="640"/>
      <c r="H35" s="640"/>
      <c r="I35" s="640"/>
      <c r="J35" s="642" t="s">
        <v>811</v>
      </c>
      <c r="K35" s="161">
        <v>0.25</v>
      </c>
      <c r="L35" s="78" t="s">
        <v>30</v>
      </c>
      <c r="M35" s="79">
        <v>0.25</v>
      </c>
      <c r="N35" s="79">
        <v>0.5</v>
      </c>
      <c r="O35" s="79">
        <v>0.75</v>
      </c>
      <c r="P35" s="79">
        <v>1</v>
      </c>
      <c r="Q35" s="6">
        <f t="shared" si="0"/>
        <v>6.25E-2</v>
      </c>
      <c r="R35" s="6">
        <f t="shared" si="1"/>
        <v>0.125</v>
      </c>
      <c r="S35" s="6">
        <f t="shared" si="2"/>
        <v>0.1875</v>
      </c>
      <c r="T35" s="6">
        <f t="shared" si="3"/>
        <v>0.25</v>
      </c>
      <c r="U35" s="140">
        <f t="shared" si="4"/>
        <v>0.25</v>
      </c>
      <c r="V35" s="297"/>
      <c r="W35" s="297"/>
      <c r="X35" s="297"/>
      <c r="Y35" s="297"/>
      <c r="Z35" s="353"/>
      <c r="AA35" s="356"/>
      <c r="AB35" s="345"/>
    </row>
    <row r="36" spans="1:28" ht="49.95" customHeight="1" x14ac:dyDescent="0.3">
      <c r="A36" s="331"/>
      <c r="B36" s="332"/>
      <c r="C36" s="333"/>
      <c r="D36" s="333"/>
      <c r="E36" s="643"/>
      <c r="F36" s="643"/>
      <c r="G36" s="640"/>
      <c r="H36" s="640"/>
      <c r="I36" s="640"/>
      <c r="J36" s="642"/>
      <c r="K36" s="164">
        <v>0.25</v>
      </c>
      <c r="L36" s="163" t="s">
        <v>34</v>
      </c>
      <c r="M36" s="80">
        <v>0</v>
      </c>
      <c r="N36" s="80">
        <v>0</v>
      </c>
      <c r="O36" s="80">
        <v>0</v>
      </c>
      <c r="P36" s="80">
        <v>0</v>
      </c>
      <c r="Q36" s="156">
        <f t="shared" si="0"/>
        <v>0</v>
      </c>
      <c r="R36" s="156">
        <f t="shared" si="1"/>
        <v>0</v>
      </c>
      <c r="S36" s="156">
        <f t="shared" si="2"/>
        <v>0</v>
      </c>
      <c r="T36" s="156">
        <f t="shared" si="3"/>
        <v>0</v>
      </c>
      <c r="U36" s="157">
        <f t="shared" si="4"/>
        <v>0</v>
      </c>
      <c r="V36" s="297"/>
      <c r="W36" s="297"/>
      <c r="X36" s="297"/>
      <c r="Y36" s="297"/>
      <c r="Z36" s="353"/>
      <c r="AA36" s="356"/>
      <c r="AB36" s="345"/>
    </row>
    <row r="37" spans="1:28" ht="49.95" customHeight="1" x14ac:dyDescent="0.3">
      <c r="A37" s="331"/>
      <c r="B37" s="332"/>
      <c r="C37" s="333"/>
      <c r="D37" s="333"/>
      <c r="E37" s="643"/>
      <c r="F37" s="643"/>
      <c r="G37" s="640"/>
      <c r="H37" s="640"/>
      <c r="I37" s="640"/>
      <c r="J37" s="642" t="s">
        <v>812</v>
      </c>
      <c r="K37" s="161">
        <v>0.25</v>
      </c>
      <c r="L37" s="78" t="s">
        <v>30</v>
      </c>
      <c r="M37" s="79">
        <v>0.15</v>
      </c>
      <c r="N37" s="79">
        <v>0.35</v>
      </c>
      <c r="O37" s="79">
        <v>0.65</v>
      </c>
      <c r="P37" s="79">
        <v>1</v>
      </c>
      <c r="Q37" s="6">
        <f t="shared" si="0"/>
        <v>3.7499999999999999E-2</v>
      </c>
      <c r="R37" s="6">
        <f>+SUM(N37:N37)*K37</f>
        <v>8.7499999999999994E-2</v>
      </c>
      <c r="S37" s="6">
        <f t="shared" si="2"/>
        <v>0.16250000000000001</v>
      </c>
      <c r="T37" s="6">
        <f t="shared" si="3"/>
        <v>0.25</v>
      </c>
      <c r="U37" s="140">
        <f t="shared" si="4"/>
        <v>0.25</v>
      </c>
      <c r="V37" s="297"/>
      <c r="W37" s="297"/>
      <c r="X37" s="297"/>
      <c r="Y37" s="297"/>
      <c r="Z37" s="353"/>
      <c r="AA37" s="356"/>
      <c r="AB37" s="345"/>
    </row>
    <row r="38" spans="1:28" ht="49.95" customHeight="1" x14ac:dyDescent="0.3">
      <c r="A38" s="331"/>
      <c r="B38" s="332"/>
      <c r="C38" s="333"/>
      <c r="D38" s="333"/>
      <c r="E38" s="643"/>
      <c r="F38" s="643"/>
      <c r="G38" s="640"/>
      <c r="H38" s="640"/>
      <c r="I38" s="640"/>
      <c r="J38" s="642"/>
      <c r="K38" s="164">
        <v>0.25</v>
      </c>
      <c r="L38" s="163" t="s">
        <v>34</v>
      </c>
      <c r="M38" s="80">
        <v>0</v>
      </c>
      <c r="N38" s="80">
        <v>0</v>
      </c>
      <c r="O38" s="80">
        <v>0</v>
      </c>
      <c r="P38" s="80">
        <v>0</v>
      </c>
      <c r="Q38" s="156">
        <f t="shared" si="0"/>
        <v>0</v>
      </c>
      <c r="R38" s="156">
        <f>+SUM(N38:N38)*K38</f>
        <v>0</v>
      </c>
      <c r="S38" s="156">
        <f t="shared" si="2"/>
        <v>0</v>
      </c>
      <c r="T38" s="156">
        <f t="shared" si="3"/>
        <v>0</v>
      </c>
      <c r="U38" s="157">
        <f t="shared" si="4"/>
        <v>0</v>
      </c>
      <c r="V38" s="297"/>
      <c r="W38" s="297"/>
      <c r="X38" s="297"/>
      <c r="Y38" s="297"/>
      <c r="Z38" s="353"/>
      <c r="AA38" s="356"/>
      <c r="AB38" s="345"/>
    </row>
    <row r="39" spans="1:28" ht="49.95" customHeight="1" x14ac:dyDescent="0.3">
      <c r="A39" s="331"/>
      <c r="B39" s="332"/>
      <c r="C39" s="333"/>
      <c r="D39" s="333"/>
      <c r="E39" s="643"/>
      <c r="F39" s="643"/>
      <c r="G39" s="640"/>
      <c r="H39" s="640"/>
      <c r="I39" s="640"/>
      <c r="J39" s="642" t="s">
        <v>813</v>
      </c>
      <c r="K39" s="161">
        <v>0.25</v>
      </c>
      <c r="L39" s="78" t="s">
        <v>30</v>
      </c>
      <c r="M39" s="79">
        <v>0.1</v>
      </c>
      <c r="N39" s="79">
        <v>0.3</v>
      </c>
      <c r="O39" s="79">
        <v>0.6</v>
      </c>
      <c r="P39" s="79">
        <v>1</v>
      </c>
      <c r="Q39" s="6">
        <f t="shared" si="0"/>
        <v>2.5000000000000001E-2</v>
      </c>
      <c r="R39" s="6">
        <f t="shared" si="1"/>
        <v>7.4999999999999997E-2</v>
      </c>
      <c r="S39" s="6">
        <f t="shared" si="2"/>
        <v>0.15</v>
      </c>
      <c r="T39" s="6">
        <f t="shared" si="3"/>
        <v>0.25</v>
      </c>
      <c r="U39" s="140">
        <f t="shared" si="4"/>
        <v>0.25</v>
      </c>
      <c r="V39" s="297"/>
      <c r="W39" s="297"/>
      <c r="X39" s="297"/>
      <c r="Y39" s="297"/>
      <c r="Z39" s="353"/>
      <c r="AA39" s="356"/>
      <c r="AB39" s="345"/>
    </row>
    <row r="40" spans="1:28" ht="49.95" customHeight="1" x14ac:dyDescent="0.3">
      <c r="A40" s="331"/>
      <c r="B40" s="332"/>
      <c r="C40" s="333"/>
      <c r="D40" s="333"/>
      <c r="E40" s="644"/>
      <c r="F40" s="644"/>
      <c r="G40" s="640"/>
      <c r="H40" s="640"/>
      <c r="I40" s="640"/>
      <c r="J40" s="642"/>
      <c r="K40" s="164">
        <v>0.25</v>
      </c>
      <c r="L40" s="163" t="s">
        <v>34</v>
      </c>
      <c r="M40" s="80">
        <v>0</v>
      </c>
      <c r="N40" s="80">
        <v>0</v>
      </c>
      <c r="O40" s="80">
        <v>0</v>
      </c>
      <c r="P40" s="80">
        <v>0</v>
      </c>
      <c r="Q40" s="156">
        <f t="shared" si="0"/>
        <v>0</v>
      </c>
      <c r="R40" s="156">
        <f t="shared" si="1"/>
        <v>0</v>
      </c>
      <c r="S40" s="156">
        <f t="shared" si="2"/>
        <v>0</v>
      </c>
      <c r="T40" s="156">
        <f t="shared" si="3"/>
        <v>0</v>
      </c>
      <c r="U40" s="157">
        <f t="shared" si="4"/>
        <v>0</v>
      </c>
      <c r="V40" s="298"/>
      <c r="W40" s="298"/>
      <c r="X40" s="298"/>
      <c r="Y40" s="298"/>
      <c r="Z40" s="353"/>
      <c r="AA40" s="356"/>
      <c r="AB40" s="345"/>
    </row>
    <row r="41" spans="1:28" ht="49.95" customHeight="1" x14ac:dyDescent="0.3">
      <c r="A41" s="331"/>
      <c r="B41" s="332"/>
      <c r="C41" s="333"/>
      <c r="D41" s="333"/>
      <c r="E41" s="645" t="s">
        <v>673</v>
      </c>
      <c r="F41" s="645">
        <v>19</v>
      </c>
      <c r="G41" s="646" t="s">
        <v>674</v>
      </c>
      <c r="H41" s="646" t="s">
        <v>78</v>
      </c>
      <c r="I41" s="647">
        <f>X41</f>
        <v>0</v>
      </c>
      <c r="J41" s="648" t="s">
        <v>814</v>
      </c>
      <c r="K41" s="161">
        <v>0.4</v>
      </c>
      <c r="L41" s="78" t="s">
        <v>30</v>
      </c>
      <c r="M41" s="198">
        <v>0.05</v>
      </c>
      <c r="N41" s="198">
        <v>0.2</v>
      </c>
      <c r="O41" s="198">
        <v>0.4</v>
      </c>
      <c r="P41" s="198">
        <v>1</v>
      </c>
      <c r="Q41" s="41">
        <f t="shared" si="0"/>
        <v>2.0000000000000004E-2</v>
      </c>
      <c r="R41" s="41">
        <f t="shared" si="1"/>
        <v>8.0000000000000016E-2</v>
      </c>
      <c r="S41" s="41">
        <f t="shared" si="2"/>
        <v>0.16000000000000003</v>
      </c>
      <c r="T41" s="41">
        <f t="shared" si="3"/>
        <v>0.4</v>
      </c>
      <c r="U41" s="276">
        <f t="shared" si="4"/>
        <v>0.4</v>
      </c>
      <c r="V41" s="296">
        <f>+Q42+Q44</f>
        <v>0</v>
      </c>
      <c r="W41" s="296">
        <f>+R42+R44</f>
        <v>0</v>
      </c>
      <c r="X41" s="296">
        <f>+S42+S44</f>
        <v>0</v>
      </c>
      <c r="Y41" s="296">
        <f>+T42+T44</f>
        <v>0</v>
      </c>
      <c r="Z41" s="353"/>
      <c r="AA41" s="356"/>
      <c r="AB41" s="345"/>
    </row>
    <row r="42" spans="1:28" ht="70.8" customHeight="1" x14ac:dyDescent="0.3">
      <c r="A42" s="331"/>
      <c r="B42" s="332"/>
      <c r="C42" s="333"/>
      <c r="D42" s="333"/>
      <c r="E42" s="649"/>
      <c r="F42" s="649"/>
      <c r="G42" s="646"/>
      <c r="H42" s="646"/>
      <c r="I42" s="646"/>
      <c r="J42" s="648"/>
      <c r="K42" s="164">
        <v>0.4</v>
      </c>
      <c r="L42" s="163" t="s">
        <v>34</v>
      </c>
      <c r="M42" s="80">
        <v>0</v>
      </c>
      <c r="N42" s="80">
        <v>0</v>
      </c>
      <c r="O42" s="80">
        <v>0</v>
      </c>
      <c r="P42" s="80">
        <v>0</v>
      </c>
      <c r="Q42" s="156">
        <f t="shared" si="0"/>
        <v>0</v>
      </c>
      <c r="R42" s="156">
        <f t="shared" si="1"/>
        <v>0</v>
      </c>
      <c r="S42" s="156">
        <f t="shared" si="2"/>
        <v>0</v>
      </c>
      <c r="T42" s="156">
        <f t="shared" si="3"/>
        <v>0</v>
      </c>
      <c r="U42" s="157">
        <f t="shared" si="4"/>
        <v>0</v>
      </c>
      <c r="V42" s="297"/>
      <c r="W42" s="297"/>
      <c r="X42" s="297"/>
      <c r="Y42" s="297"/>
      <c r="Z42" s="353"/>
      <c r="AA42" s="356"/>
      <c r="AB42" s="345"/>
    </row>
    <row r="43" spans="1:28" ht="63.6" customHeight="1" x14ac:dyDescent="0.3">
      <c r="A43" s="331"/>
      <c r="B43" s="332"/>
      <c r="C43" s="333"/>
      <c r="D43" s="333"/>
      <c r="E43" s="649"/>
      <c r="F43" s="649"/>
      <c r="G43" s="646"/>
      <c r="H43" s="646"/>
      <c r="I43" s="646"/>
      <c r="J43" s="648" t="s">
        <v>815</v>
      </c>
      <c r="K43" s="161">
        <v>0.6</v>
      </c>
      <c r="L43" s="78" t="s">
        <v>30</v>
      </c>
      <c r="M43" s="198">
        <v>0.05</v>
      </c>
      <c r="N43" s="198">
        <v>0.2</v>
      </c>
      <c r="O43" s="198">
        <v>0.4</v>
      </c>
      <c r="P43" s="198">
        <v>1</v>
      </c>
      <c r="Q43" s="41">
        <v>0</v>
      </c>
      <c r="R43" s="41">
        <f t="shared" si="1"/>
        <v>0.12</v>
      </c>
      <c r="S43" s="41">
        <f t="shared" si="2"/>
        <v>0.24</v>
      </c>
      <c r="T43" s="41">
        <f t="shared" si="3"/>
        <v>0.6</v>
      </c>
      <c r="U43" s="276">
        <f t="shared" si="4"/>
        <v>0.6</v>
      </c>
      <c r="V43" s="297"/>
      <c r="W43" s="297"/>
      <c r="X43" s="297"/>
      <c r="Y43" s="297"/>
      <c r="Z43" s="353"/>
      <c r="AA43" s="356"/>
      <c r="AB43" s="345"/>
    </row>
    <row r="44" spans="1:28" ht="29.4" customHeight="1" x14ac:dyDescent="0.3">
      <c r="A44" s="331"/>
      <c r="B44" s="332"/>
      <c r="C44" s="333"/>
      <c r="D44" s="333"/>
      <c r="E44" s="650"/>
      <c r="F44" s="650"/>
      <c r="G44" s="646"/>
      <c r="H44" s="646"/>
      <c r="I44" s="646"/>
      <c r="J44" s="648"/>
      <c r="K44" s="162">
        <v>0.6</v>
      </c>
      <c r="L44" s="163" t="s">
        <v>34</v>
      </c>
      <c r="M44" s="80">
        <v>0</v>
      </c>
      <c r="N44" s="80">
        <v>0</v>
      </c>
      <c r="O44" s="80">
        <v>0</v>
      </c>
      <c r="P44" s="80">
        <v>0</v>
      </c>
      <c r="Q44" s="155">
        <f t="shared" si="0"/>
        <v>0</v>
      </c>
      <c r="R44" s="155">
        <f t="shared" si="1"/>
        <v>0</v>
      </c>
      <c r="S44" s="155">
        <f t="shared" si="2"/>
        <v>0</v>
      </c>
      <c r="T44" s="155">
        <f t="shared" si="3"/>
        <v>0</v>
      </c>
      <c r="U44" s="159">
        <f t="shared" si="4"/>
        <v>0</v>
      </c>
      <c r="V44" s="298"/>
      <c r="W44" s="298"/>
      <c r="X44" s="298"/>
      <c r="Y44" s="298"/>
      <c r="Z44" s="354"/>
      <c r="AA44" s="357"/>
      <c r="AB44" s="346"/>
    </row>
    <row r="45" spans="1:28" s="23" customFormat="1" x14ac:dyDescent="0.3">
      <c r="Q45" s="629"/>
      <c r="R45" s="629"/>
      <c r="S45" s="629"/>
      <c r="T45" s="629"/>
      <c r="U45" s="629"/>
      <c r="V45" s="350"/>
      <c r="W45" s="350"/>
      <c r="X45" s="350"/>
      <c r="Y45" s="350"/>
    </row>
    <row r="46" spans="1:28" s="23" customFormat="1" x14ac:dyDescent="0.3">
      <c r="Q46" s="629"/>
      <c r="R46" s="629"/>
      <c r="S46" s="629"/>
      <c r="T46" s="629"/>
      <c r="U46" s="629"/>
      <c r="V46" s="350"/>
      <c r="W46" s="350"/>
      <c r="X46" s="350"/>
      <c r="Y46" s="350"/>
    </row>
    <row r="47" spans="1:28" s="23" customFormat="1" x14ac:dyDescent="0.3">
      <c r="Q47" s="651"/>
      <c r="R47" s="651"/>
      <c r="S47" s="651"/>
      <c r="T47" s="651"/>
      <c r="U47" s="652"/>
      <c r="V47" s="350"/>
      <c r="W47" s="350"/>
      <c r="X47" s="350"/>
      <c r="Y47" s="350"/>
    </row>
    <row r="48" spans="1:28" s="23" customFormat="1" x14ac:dyDescent="0.3">
      <c r="Q48" s="653"/>
      <c r="R48" s="653"/>
      <c r="S48" s="653"/>
      <c r="T48" s="653"/>
      <c r="U48" s="653"/>
      <c r="V48" s="350"/>
      <c r="W48" s="350"/>
      <c r="X48" s="350"/>
      <c r="Y48" s="350"/>
    </row>
    <row r="49" spans="17:25" s="23" customFormat="1" x14ac:dyDescent="0.3">
      <c r="Q49" s="629"/>
      <c r="R49" s="629"/>
      <c r="S49" s="629"/>
      <c r="T49" s="629"/>
      <c r="U49" s="629"/>
      <c r="V49" s="350"/>
      <c r="W49" s="350"/>
      <c r="X49" s="350"/>
      <c r="Y49" s="350"/>
    </row>
    <row r="50" spans="17:25" s="23" customFormat="1" x14ac:dyDescent="0.3">
      <c r="Q50" s="631"/>
      <c r="R50" s="631"/>
      <c r="S50" s="631"/>
      <c r="T50" s="631"/>
      <c r="U50" s="631"/>
      <c r="V50" s="350"/>
      <c r="W50" s="350"/>
      <c r="X50" s="350"/>
      <c r="Y50" s="350"/>
    </row>
    <row r="51" spans="17:25" s="23" customFormat="1" x14ac:dyDescent="0.3">
      <c r="Q51" s="651"/>
      <c r="R51" s="651"/>
      <c r="S51" s="651"/>
      <c r="T51" s="651"/>
      <c r="U51" s="652"/>
      <c r="V51" s="350"/>
      <c r="W51" s="350"/>
      <c r="X51" s="350"/>
      <c r="Y51" s="350"/>
    </row>
    <row r="52" spans="17:25" s="23" customFormat="1" x14ac:dyDescent="0.3">
      <c r="Q52" s="142"/>
      <c r="R52" s="142"/>
      <c r="S52" s="142"/>
      <c r="T52" s="142"/>
      <c r="U52" s="143"/>
      <c r="V52" s="350"/>
      <c r="W52" s="350"/>
      <c r="X52" s="350"/>
      <c r="Y52" s="350"/>
    </row>
    <row r="53" spans="17:25" s="23" customFormat="1" x14ac:dyDescent="0.3">
      <c r="Q53" s="142"/>
      <c r="R53" s="142"/>
      <c r="S53" s="142"/>
      <c r="T53" s="142"/>
      <c r="U53" s="143"/>
      <c r="V53" s="350"/>
      <c r="W53" s="350"/>
      <c r="X53" s="350"/>
      <c r="Y53" s="350"/>
    </row>
    <row r="54" spans="17:25" s="23" customFormat="1" x14ac:dyDescent="0.3">
      <c r="Q54" s="142"/>
      <c r="R54" s="142"/>
      <c r="S54" s="142"/>
      <c r="T54" s="142"/>
      <c r="U54" s="143"/>
      <c r="V54" s="350"/>
      <c r="W54" s="350"/>
      <c r="X54" s="350"/>
      <c r="Y54" s="350"/>
    </row>
    <row r="55" spans="17:25" s="23" customFormat="1" x14ac:dyDescent="0.3">
      <c r="Q55" s="142"/>
      <c r="R55" s="142"/>
      <c r="S55" s="142"/>
      <c r="T55" s="142"/>
      <c r="U55" s="143"/>
      <c r="V55" s="351"/>
      <c r="W55" s="351"/>
      <c r="X55" s="351"/>
      <c r="Y55" s="351"/>
    </row>
    <row r="56" spans="17:25" s="23" customFormat="1" x14ac:dyDescent="0.3">
      <c r="Q56" s="142"/>
      <c r="R56" s="142"/>
      <c r="S56" s="142"/>
      <c r="T56" s="142"/>
      <c r="U56" s="143"/>
      <c r="V56" s="351"/>
      <c r="W56" s="351"/>
      <c r="X56" s="351"/>
      <c r="Y56" s="351"/>
    </row>
    <row r="57" spans="17:25" s="23" customFormat="1" x14ac:dyDescent="0.3">
      <c r="Q57" s="142"/>
      <c r="R57" s="142"/>
      <c r="S57" s="142"/>
      <c r="T57" s="142"/>
      <c r="U57" s="143"/>
      <c r="V57" s="351"/>
      <c r="W57" s="351"/>
      <c r="X57" s="351"/>
      <c r="Y57" s="351"/>
    </row>
    <row r="58" spans="17:25" s="23" customFormat="1" x14ac:dyDescent="0.3">
      <c r="Q58" s="142"/>
      <c r="R58" s="142"/>
      <c r="S58" s="142"/>
      <c r="T58" s="142"/>
      <c r="U58" s="143"/>
      <c r="V58" s="351"/>
      <c r="W58" s="351"/>
      <c r="X58" s="351"/>
      <c r="Y58" s="351"/>
    </row>
    <row r="59" spans="17:25" s="23" customFormat="1" x14ac:dyDescent="0.3">
      <c r="Q59" s="142"/>
      <c r="R59" s="142"/>
      <c r="S59" s="142"/>
      <c r="T59" s="142"/>
      <c r="U59" s="143"/>
      <c r="V59" s="351"/>
      <c r="W59" s="351"/>
      <c r="X59" s="351"/>
      <c r="Y59" s="351"/>
    </row>
    <row r="60" spans="17:25" s="23" customFormat="1" x14ac:dyDescent="0.3">
      <c r="Q60" s="142"/>
      <c r="R60" s="142"/>
      <c r="S60" s="142"/>
      <c r="T60" s="142"/>
      <c r="U60" s="143"/>
      <c r="V60" s="351"/>
      <c r="W60" s="351"/>
      <c r="X60" s="351"/>
      <c r="Y60" s="351"/>
    </row>
    <row r="61" spans="17:25" s="23" customFormat="1" x14ac:dyDescent="0.3">
      <c r="Q61" s="142"/>
      <c r="R61" s="142"/>
      <c r="S61" s="142"/>
      <c r="T61" s="142"/>
      <c r="U61" s="143"/>
      <c r="V61" s="351"/>
      <c r="W61" s="351"/>
      <c r="X61" s="351"/>
      <c r="Y61" s="351"/>
    </row>
    <row r="62" spans="17:25" s="23" customFormat="1" x14ac:dyDescent="0.3">
      <c r="Q62" s="142"/>
      <c r="R62" s="142"/>
      <c r="S62" s="142"/>
      <c r="T62" s="142"/>
      <c r="U62" s="143"/>
      <c r="V62" s="351"/>
      <c r="W62" s="351"/>
      <c r="X62" s="351"/>
      <c r="Y62" s="351"/>
    </row>
    <row r="63" spans="17:25" s="23" customFormat="1" x14ac:dyDescent="0.3">
      <c r="Q63" s="142"/>
      <c r="R63" s="142"/>
      <c r="S63" s="142"/>
      <c r="T63" s="142"/>
      <c r="U63" s="143"/>
      <c r="V63" s="351"/>
      <c r="W63" s="351"/>
      <c r="X63" s="351"/>
      <c r="Y63" s="351"/>
    </row>
    <row r="64" spans="17:25" s="23" customFormat="1" x14ac:dyDescent="0.3">
      <c r="Q64" s="142"/>
      <c r="R64" s="142"/>
      <c r="S64" s="142"/>
      <c r="T64" s="142"/>
      <c r="U64" s="143"/>
      <c r="V64" s="351"/>
      <c r="W64" s="351"/>
      <c r="X64" s="351"/>
      <c r="Y64" s="351"/>
    </row>
    <row r="65" spans="17:25" s="23" customFormat="1" x14ac:dyDescent="0.3">
      <c r="Q65" s="142"/>
      <c r="R65" s="142"/>
      <c r="S65" s="142"/>
      <c r="T65" s="142"/>
      <c r="U65" s="143"/>
      <c r="V65" s="351"/>
      <c r="W65" s="351"/>
      <c r="X65" s="351"/>
      <c r="Y65" s="351"/>
    </row>
    <row r="66" spans="17:25" s="23" customFormat="1" x14ac:dyDescent="0.3">
      <c r="Q66" s="142"/>
      <c r="R66" s="142"/>
      <c r="S66" s="142"/>
      <c r="T66" s="142"/>
      <c r="U66" s="143"/>
      <c r="V66" s="351"/>
      <c r="W66" s="351"/>
      <c r="X66" s="351"/>
      <c r="Y66" s="351"/>
    </row>
    <row r="67" spans="17:25" s="23" customFormat="1" x14ac:dyDescent="0.3">
      <c r="Q67" s="142"/>
      <c r="R67" s="142"/>
      <c r="S67" s="142"/>
      <c r="T67" s="142"/>
      <c r="U67" s="143"/>
      <c r="V67" s="351"/>
      <c r="W67" s="351"/>
      <c r="X67" s="351"/>
      <c r="Y67" s="351"/>
    </row>
    <row r="68" spans="17:25" x14ac:dyDescent="0.3">
      <c r="Q68" s="142"/>
      <c r="R68" s="142"/>
      <c r="S68" s="142"/>
      <c r="T68" s="142"/>
      <c r="U68" s="143"/>
      <c r="V68" s="351"/>
      <c r="W68" s="351"/>
      <c r="X68" s="351"/>
      <c r="Y68" s="351"/>
    </row>
    <row r="69" spans="17:25" x14ac:dyDescent="0.3">
      <c r="Q69" s="142"/>
      <c r="R69" s="142"/>
      <c r="S69" s="142"/>
      <c r="T69" s="142"/>
      <c r="U69" s="143"/>
      <c r="V69" s="351"/>
      <c r="W69" s="351"/>
      <c r="X69" s="351"/>
      <c r="Y69" s="351"/>
    </row>
    <row r="70" spans="17:25" x14ac:dyDescent="0.3">
      <c r="Q70" s="142"/>
      <c r="R70" s="142"/>
      <c r="S70" s="142"/>
      <c r="T70" s="142"/>
      <c r="U70" s="143"/>
      <c r="V70" s="351"/>
      <c r="W70" s="351"/>
      <c r="X70" s="351"/>
      <c r="Y70" s="351"/>
    </row>
    <row r="71" spans="17:25" x14ac:dyDescent="0.3">
      <c r="Q71" s="142"/>
      <c r="R71" s="142"/>
      <c r="S71" s="142"/>
      <c r="T71" s="142"/>
      <c r="U71" s="143"/>
      <c r="V71" s="351"/>
      <c r="W71" s="351"/>
      <c r="X71" s="351"/>
      <c r="Y71" s="351"/>
    </row>
    <row r="72" spans="17:25" x14ac:dyDescent="0.3">
      <c r="Q72" s="142"/>
      <c r="R72" s="142"/>
      <c r="S72" s="142"/>
      <c r="T72" s="142"/>
      <c r="U72" s="143"/>
      <c r="V72" s="351"/>
      <c r="W72" s="351"/>
      <c r="X72" s="351"/>
      <c r="Y72" s="351"/>
    </row>
    <row r="73" spans="17:25" x14ac:dyDescent="0.3">
      <c r="Q73" s="142"/>
      <c r="R73" s="142"/>
      <c r="S73" s="142"/>
      <c r="T73" s="142"/>
      <c r="U73" s="143"/>
      <c r="V73" s="351"/>
      <c r="W73" s="351"/>
      <c r="X73" s="351"/>
      <c r="Y73" s="351"/>
    </row>
    <row r="74" spans="17:25" x14ac:dyDescent="0.3">
      <c r="Q74" s="142"/>
      <c r="R74" s="142"/>
      <c r="S74" s="142"/>
      <c r="T74" s="142"/>
      <c r="U74" s="143"/>
      <c r="V74" s="351"/>
      <c r="W74" s="351"/>
      <c r="X74" s="351"/>
      <c r="Y74" s="351"/>
    </row>
    <row r="75" spans="17:25" x14ac:dyDescent="0.3">
      <c r="Q75" s="142"/>
      <c r="R75" s="142"/>
      <c r="S75" s="142"/>
      <c r="T75" s="142"/>
      <c r="U75" s="143"/>
      <c r="V75" s="351"/>
      <c r="W75" s="351"/>
      <c r="X75" s="351"/>
      <c r="Y75" s="351"/>
    </row>
    <row r="76" spans="17:25" x14ac:dyDescent="0.3">
      <c r="Q76" s="142"/>
      <c r="R76" s="142"/>
      <c r="S76" s="142"/>
      <c r="T76" s="142"/>
      <c r="U76" s="143"/>
      <c r="V76" s="351"/>
      <c r="W76" s="351"/>
      <c r="X76" s="351"/>
      <c r="Y76" s="351"/>
    </row>
    <row r="77" spans="17:25" x14ac:dyDescent="0.3">
      <c r="Q77" s="142"/>
      <c r="R77" s="142"/>
      <c r="S77" s="142"/>
      <c r="T77" s="142"/>
      <c r="U77" s="143"/>
      <c r="V77" s="351"/>
      <c r="W77" s="351"/>
      <c r="X77" s="351"/>
      <c r="Y77" s="351"/>
    </row>
    <row r="78" spans="17:25" x14ac:dyDescent="0.3">
      <c r="Q78" s="142"/>
      <c r="R78" s="142"/>
      <c r="S78" s="142"/>
      <c r="T78" s="142"/>
      <c r="U78" s="143"/>
      <c r="V78" s="351"/>
      <c r="W78" s="351"/>
      <c r="X78" s="351"/>
      <c r="Y78" s="351"/>
    </row>
    <row r="79" spans="17:25" x14ac:dyDescent="0.3">
      <c r="Q79" s="142"/>
      <c r="R79" s="142"/>
      <c r="S79" s="142"/>
      <c r="T79" s="142"/>
      <c r="U79" s="143"/>
      <c r="V79" s="351"/>
      <c r="W79" s="351"/>
      <c r="X79" s="351"/>
      <c r="Y79" s="351"/>
    </row>
    <row r="80" spans="17:25" x14ac:dyDescent="0.3">
      <c r="Q80" s="142"/>
      <c r="R80" s="142"/>
      <c r="S80" s="142"/>
      <c r="T80" s="142"/>
      <c r="U80" s="143"/>
      <c r="V80" s="351"/>
      <c r="W80" s="351"/>
      <c r="X80" s="351"/>
      <c r="Y80" s="351"/>
    </row>
    <row r="81" spans="17:25" x14ac:dyDescent="0.3">
      <c r="Q81" s="142"/>
      <c r="R81" s="142"/>
      <c r="S81" s="142"/>
      <c r="T81" s="142"/>
      <c r="U81" s="143"/>
      <c r="V81" s="351"/>
      <c r="W81" s="351"/>
      <c r="X81" s="351"/>
      <c r="Y81" s="351"/>
    </row>
    <row r="82" spans="17:25" x14ac:dyDescent="0.3">
      <c r="Q82" s="142"/>
      <c r="R82" s="142"/>
      <c r="S82" s="142"/>
      <c r="T82" s="142"/>
      <c r="U82" s="143"/>
      <c r="V82" s="351"/>
      <c r="W82" s="351"/>
      <c r="X82" s="351"/>
      <c r="Y82" s="351"/>
    </row>
    <row r="83" spans="17:25" x14ac:dyDescent="0.3">
      <c r="Q83" s="142"/>
      <c r="R83" s="142"/>
      <c r="S83" s="142"/>
      <c r="T83" s="142"/>
      <c r="U83" s="143"/>
      <c r="V83" s="351"/>
      <c r="W83" s="351"/>
      <c r="X83" s="351"/>
      <c r="Y83" s="351"/>
    </row>
    <row r="84" spans="17:25" x14ac:dyDescent="0.3">
      <c r="Q84" s="142"/>
      <c r="R84" s="142"/>
      <c r="S84" s="142"/>
      <c r="T84" s="142"/>
      <c r="U84" s="143"/>
      <c r="V84" s="351"/>
      <c r="W84" s="351"/>
      <c r="X84" s="351"/>
      <c r="Y84" s="351"/>
    </row>
    <row r="85" spans="17:25" x14ac:dyDescent="0.3">
      <c r="Q85" s="106"/>
      <c r="R85" s="106"/>
      <c r="S85" s="106"/>
      <c r="T85" s="106"/>
      <c r="U85" s="106"/>
      <c r="V85" s="106"/>
      <c r="W85" s="106"/>
      <c r="X85" s="106"/>
      <c r="Y85" s="106"/>
    </row>
    <row r="86" spans="17:25" x14ac:dyDescent="0.3">
      <c r="Q86" s="106"/>
      <c r="R86" s="106"/>
      <c r="S86" s="106"/>
      <c r="T86" s="106"/>
      <c r="U86" s="106"/>
      <c r="V86" s="106"/>
      <c r="W86" s="106"/>
      <c r="X86" s="106"/>
      <c r="Y86" s="106"/>
    </row>
    <row r="87" spans="17:25" x14ac:dyDescent="0.3">
      <c r="Q87" s="106"/>
      <c r="R87" s="106"/>
      <c r="S87" s="106"/>
      <c r="T87" s="106"/>
      <c r="U87" s="106"/>
      <c r="V87" s="106"/>
      <c r="W87" s="106"/>
      <c r="X87" s="106"/>
      <c r="Y87" s="106"/>
    </row>
    <row r="88" spans="17:25" x14ac:dyDescent="0.3">
      <c r="Q88" s="106"/>
      <c r="R88" s="106"/>
      <c r="S88" s="106"/>
      <c r="T88" s="106"/>
      <c r="U88" s="106"/>
      <c r="V88" s="106"/>
      <c r="W88" s="106"/>
      <c r="X88" s="106"/>
      <c r="Y88" s="106"/>
    </row>
    <row r="89" spans="17:25" x14ac:dyDescent="0.3">
      <c r="Q89" s="106"/>
      <c r="R89" s="106"/>
      <c r="S89" s="106"/>
      <c r="T89" s="106"/>
      <c r="U89" s="106"/>
      <c r="V89" s="106"/>
      <c r="W89" s="106"/>
      <c r="X89" s="106"/>
      <c r="Y89" s="106"/>
    </row>
    <row r="90" spans="17:25" x14ac:dyDescent="0.3">
      <c r="Q90" s="106"/>
      <c r="R90" s="106"/>
      <c r="S90" s="106"/>
      <c r="T90" s="106"/>
      <c r="U90" s="106"/>
      <c r="V90" s="106"/>
      <c r="W90" s="106"/>
      <c r="X90" s="106"/>
      <c r="Y90" s="106"/>
    </row>
    <row r="91" spans="17:25" x14ac:dyDescent="0.3">
      <c r="Q91" s="106"/>
      <c r="R91" s="106"/>
      <c r="S91" s="106"/>
      <c r="T91" s="106"/>
      <c r="U91" s="106"/>
      <c r="V91" s="106"/>
      <c r="W91" s="106"/>
      <c r="X91" s="106"/>
      <c r="Y91" s="106"/>
    </row>
    <row r="92" spans="17:25" x14ac:dyDescent="0.3">
      <c r="Q92" s="106"/>
      <c r="R92" s="106"/>
      <c r="S92" s="106"/>
      <c r="T92" s="106"/>
      <c r="U92" s="106"/>
      <c r="V92" s="106"/>
      <c r="W92" s="106"/>
      <c r="X92" s="106"/>
      <c r="Y92" s="106"/>
    </row>
    <row r="93" spans="17:25" x14ac:dyDescent="0.3">
      <c r="Q93" s="106"/>
      <c r="R93" s="106"/>
      <c r="S93" s="106"/>
      <c r="T93" s="106"/>
      <c r="U93" s="106"/>
      <c r="V93" s="106"/>
      <c r="W93" s="106"/>
      <c r="X93" s="106"/>
      <c r="Y93" s="106"/>
    </row>
    <row r="94" spans="17:25" x14ac:dyDescent="0.3">
      <c r="Q94" s="106"/>
      <c r="R94" s="106"/>
      <c r="S94" s="106"/>
      <c r="T94" s="106"/>
      <c r="U94" s="106"/>
      <c r="V94" s="106"/>
      <c r="W94" s="106"/>
      <c r="X94" s="106"/>
      <c r="Y94" s="106"/>
    </row>
    <row r="95" spans="17:25" x14ac:dyDescent="0.3">
      <c r="Q95" s="106"/>
      <c r="R95" s="106"/>
      <c r="S95" s="106"/>
      <c r="T95" s="106"/>
      <c r="U95" s="106"/>
      <c r="V95" s="106"/>
      <c r="W95" s="106"/>
      <c r="X95" s="106"/>
      <c r="Y95" s="106"/>
    </row>
    <row r="96" spans="17:25" x14ac:dyDescent="0.3">
      <c r="Q96" s="106"/>
      <c r="R96" s="106"/>
      <c r="S96" s="106"/>
      <c r="T96" s="106"/>
      <c r="U96" s="106"/>
      <c r="V96" s="106"/>
      <c r="W96" s="106"/>
      <c r="X96" s="106"/>
      <c r="Y96" s="106"/>
    </row>
    <row r="97" spans="17:25" x14ac:dyDescent="0.3">
      <c r="Q97" s="106"/>
      <c r="R97" s="106"/>
      <c r="S97" s="106"/>
      <c r="T97" s="106"/>
      <c r="U97" s="106"/>
      <c r="V97" s="106"/>
      <c r="W97" s="106"/>
      <c r="X97" s="106"/>
      <c r="Y97" s="106"/>
    </row>
    <row r="98" spans="17:25" x14ac:dyDescent="0.3">
      <c r="Q98" s="106"/>
      <c r="R98" s="106"/>
      <c r="S98" s="106"/>
      <c r="T98" s="106"/>
      <c r="U98" s="106"/>
      <c r="V98" s="106"/>
      <c r="W98" s="106"/>
      <c r="X98" s="106"/>
      <c r="Y98" s="106"/>
    </row>
    <row r="99" spans="17:25" x14ac:dyDescent="0.3">
      <c r="Q99" s="106"/>
      <c r="R99" s="106"/>
      <c r="S99" s="106"/>
      <c r="T99" s="106"/>
      <c r="U99" s="106"/>
      <c r="V99" s="106"/>
      <c r="W99" s="106"/>
      <c r="X99" s="106"/>
      <c r="Y99" s="106"/>
    </row>
    <row r="100" spans="17:25" x14ac:dyDescent="0.3">
      <c r="Q100" s="106"/>
      <c r="R100" s="106"/>
      <c r="S100" s="106"/>
      <c r="T100" s="106"/>
      <c r="U100" s="106"/>
      <c r="V100" s="106"/>
      <c r="W100" s="106"/>
      <c r="X100" s="106"/>
      <c r="Y100" s="106"/>
    </row>
    <row r="101" spans="17:25" x14ac:dyDescent="0.3">
      <c r="Q101" s="106"/>
      <c r="R101" s="106"/>
      <c r="S101" s="106"/>
      <c r="T101" s="106"/>
      <c r="U101" s="106"/>
      <c r="V101" s="106"/>
      <c r="W101" s="106"/>
      <c r="X101" s="106"/>
      <c r="Y101" s="106"/>
    </row>
    <row r="102" spans="17:25" x14ac:dyDescent="0.3">
      <c r="Q102" s="106"/>
      <c r="R102" s="106"/>
      <c r="S102" s="106"/>
      <c r="T102" s="106"/>
      <c r="U102" s="106"/>
      <c r="V102" s="106"/>
      <c r="W102" s="106"/>
      <c r="X102" s="106"/>
      <c r="Y102" s="106"/>
    </row>
    <row r="103" spans="17:25" x14ac:dyDescent="0.3">
      <c r="Q103" s="106"/>
      <c r="R103" s="106"/>
      <c r="S103" s="106"/>
      <c r="T103" s="106"/>
      <c r="U103" s="106"/>
      <c r="V103" s="106"/>
      <c r="W103" s="106"/>
      <c r="X103" s="106"/>
      <c r="Y103" s="106"/>
    </row>
    <row r="104" spans="17:25" x14ac:dyDescent="0.3">
      <c r="Q104" s="106"/>
      <c r="R104" s="106"/>
      <c r="S104" s="106"/>
      <c r="T104" s="106"/>
      <c r="U104" s="106"/>
      <c r="V104" s="106"/>
      <c r="W104" s="106"/>
      <c r="X104" s="106"/>
      <c r="Y104" s="106"/>
    </row>
    <row r="105" spans="17:25" x14ac:dyDescent="0.3">
      <c r="Q105" s="106"/>
      <c r="R105" s="106"/>
      <c r="S105" s="106"/>
      <c r="T105" s="106"/>
      <c r="U105" s="106"/>
      <c r="V105" s="106"/>
      <c r="W105" s="106"/>
      <c r="X105" s="106"/>
      <c r="Y105" s="106"/>
    </row>
    <row r="106" spans="17:25" x14ac:dyDescent="0.3">
      <c r="Q106" s="106"/>
      <c r="R106" s="106"/>
      <c r="S106" s="106"/>
      <c r="T106" s="106"/>
      <c r="U106" s="106"/>
      <c r="V106" s="106"/>
      <c r="W106" s="106"/>
      <c r="X106" s="106"/>
      <c r="Y106" s="106"/>
    </row>
    <row r="107" spans="17:25" x14ac:dyDescent="0.3">
      <c r="Q107" s="106"/>
      <c r="R107" s="106"/>
      <c r="S107" s="106"/>
      <c r="T107" s="106"/>
      <c r="U107" s="106"/>
      <c r="V107" s="106"/>
      <c r="W107" s="106"/>
      <c r="X107" s="106"/>
      <c r="Y107" s="106"/>
    </row>
    <row r="108" spans="17:25" x14ac:dyDescent="0.3">
      <c r="Q108" s="106"/>
      <c r="R108" s="106"/>
      <c r="S108" s="106"/>
      <c r="T108" s="106"/>
      <c r="U108" s="106"/>
      <c r="V108" s="106"/>
      <c r="W108" s="106"/>
      <c r="X108" s="106"/>
      <c r="Y108" s="106"/>
    </row>
    <row r="109" spans="17:25" x14ac:dyDescent="0.3">
      <c r="Q109" s="106"/>
      <c r="R109" s="106"/>
      <c r="S109" s="106"/>
      <c r="T109" s="106"/>
      <c r="U109" s="106"/>
      <c r="V109" s="106"/>
      <c r="W109" s="106"/>
      <c r="X109" s="106"/>
      <c r="Y109" s="106"/>
    </row>
    <row r="110" spans="17:25" x14ac:dyDescent="0.3">
      <c r="Q110" s="106"/>
      <c r="R110" s="106"/>
      <c r="S110" s="106"/>
      <c r="T110" s="106"/>
      <c r="U110" s="106"/>
      <c r="V110" s="106"/>
      <c r="W110" s="106"/>
      <c r="X110" s="106"/>
      <c r="Y110" s="106"/>
    </row>
    <row r="111" spans="17:25" x14ac:dyDescent="0.3">
      <c r="Q111" s="106"/>
      <c r="R111" s="106"/>
      <c r="S111" s="106"/>
      <c r="T111" s="106"/>
      <c r="U111" s="106"/>
      <c r="V111" s="106"/>
      <c r="W111" s="106"/>
      <c r="X111" s="106"/>
      <c r="Y111" s="106"/>
    </row>
    <row r="112" spans="17:25" x14ac:dyDescent="0.3">
      <c r="Q112" s="106"/>
      <c r="R112" s="106"/>
      <c r="S112" s="106"/>
      <c r="T112" s="106"/>
      <c r="U112" s="106"/>
      <c r="V112" s="106"/>
      <c r="W112" s="106"/>
      <c r="X112" s="106"/>
      <c r="Y112" s="106"/>
    </row>
    <row r="113" spans="17:25" x14ac:dyDescent="0.3">
      <c r="Q113" s="106"/>
      <c r="R113" s="106"/>
      <c r="S113" s="106"/>
      <c r="T113" s="106"/>
      <c r="U113" s="106"/>
      <c r="V113" s="106"/>
      <c r="W113" s="106"/>
      <c r="X113" s="106"/>
      <c r="Y113" s="106"/>
    </row>
    <row r="114" spans="17:25" x14ac:dyDescent="0.3">
      <c r="Q114" s="106"/>
      <c r="R114" s="106"/>
      <c r="S114" s="106"/>
      <c r="T114" s="106"/>
      <c r="U114" s="106"/>
      <c r="V114" s="106"/>
      <c r="W114" s="106"/>
      <c r="X114" s="106"/>
      <c r="Y114" s="106"/>
    </row>
    <row r="115" spans="17:25" x14ac:dyDescent="0.3">
      <c r="Q115" s="106"/>
      <c r="R115" s="106"/>
      <c r="S115" s="106"/>
      <c r="T115" s="106"/>
      <c r="U115" s="106"/>
      <c r="V115" s="106"/>
      <c r="W115" s="106"/>
      <c r="X115" s="106"/>
      <c r="Y115" s="106"/>
    </row>
    <row r="116" spans="17:25" x14ac:dyDescent="0.3">
      <c r="Q116" s="106"/>
      <c r="R116" s="106"/>
      <c r="S116" s="106"/>
      <c r="T116" s="106"/>
      <c r="U116" s="106"/>
      <c r="V116" s="106"/>
      <c r="W116" s="106"/>
      <c r="X116" s="106"/>
      <c r="Y116" s="106"/>
    </row>
    <row r="117" spans="17:25" x14ac:dyDescent="0.3">
      <c r="Q117" s="106"/>
      <c r="R117" s="106"/>
      <c r="S117" s="106"/>
      <c r="T117" s="106"/>
      <c r="U117" s="106"/>
      <c r="V117" s="106"/>
      <c r="W117" s="106"/>
      <c r="X117" s="106"/>
      <c r="Y117" s="106"/>
    </row>
    <row r="118" spans="17:25" x14ac:dyDescent="0.3">
      <c r="Q118" s="106"/>
      <c r="R118" s="106"/>
      <c r="S118" s="106"/>
      <c r="T118" s="106"/>
      <c r="U118" s="106"/>
      <c r="V118" s="106"/>
      <c r="W118" s="106"/>
      <c r="X118" s="106"/>
      <c r="Y118" s="106"/>
    </row>
    <row r="119" spans="17:25" x14ac:dyDescent="0.3">
      <c r="Q119" s="106"/>
      <c r="R119" s="106"/>
      <c r="S119" s="106"/>
      <c r="T119" s="106"/>
      <c r="U119" s="106"/>
      <c r="V119" s="106"/>
      <c r="W119" s="106"/>
      <c r="X119" s="106"/>
      <c r="Y119" s="106"/>
    </row>
    <row r="120" spans="17:25" x14ac:dyDescent="0.3">
      <c r="Q120" s="106"/>
      <c r="R120" s="106"/>
      <c r="S120" s="106"/>
      <c r="T120" s="106"/>
      <c r="U120" s="106"/>
      <c r="V120" s="106"/>
      <c r="W120" s="106"/>
      <c r="X120" s="106"/>
      <c r="Y120" s="106"/>
    </row>
    <row r="121" spans="17:25" x14ac:dyDescent="0.3">
      <c r="Q121" s="106"/>
      <c r="R121" s="106"/>
      <c r="S121" s="106"/>
      <c r="T121" s="106"/>
      <c r="U121" s="106"/>
      <c r="V121" s="106"/>
      <c r="W121" s="106"/>
      <c r="X121" s="106"/>
      <c r="Y121" s="106"/>
    </row>
    <row r="122" spans="17:25" x14ac:dyDescent="0.3">
      <c r="Q122" s="106"/>
      <c r="R122" s="106"/>
      <c r="S122" s="106"/>
      <c r="T122" s="106"/>
      <c r="U122" s="106"/>
      <c r="V122" s="106"/>
      <c r="W122" s="106"/>
      <c r="X122" s="106"/>
      <c r="Y122" s="106"/>
    </row>
    <row r="123" spans="17:25" x14ac:dyDescent="0.3">
      <c r="Q123" s="106"/>
      <c r="R123" s="106"/>
      <c r="S123" s="106"/>
      <c r="T123" s="106"/>
      <c r="U123" s="106"/>
      <c r="V123" s="106"/>
      <c r="W123" s="106"/>
      <c r="X123" s="106"/>
      <c r="Y123" s="106"/>
    </row>
    <row r="124" spans="17:25" x14ac:dyDescent="0.3">
      <c r="Q124" s="106"/>
      <c r="R124" s="106"/>
      <c r="S124" s="106"/>
      <c r="T124" s="106"/>
      <c r="U124" s="106"/>
      <c r="V124" s="106"/>
      <c r="W124" s="106"/>
      <c r="X124" s="106"/>
      <c r="Y124" s="106"/>
    </row>
    <row r="125" spans="17:25" x14ac:dyDescent="0.3">
      <c r="Q125" s="106"/>
      <c r="R125" s="106"/>
      <c r="S125" s="106"/>
      <c r="T125" s="106"/>
      <c r="U125" s="106"/>
      <c r="V125" s="106"/>
      <c r="W125" s="106"/>
      <c r="X125" s="106"/>
      <c r="Y125" s="106"/>
    </row>
    <row r="126" spans="17:25" x14ac:dyDescent="0.3">
      <c r="Q126" s="106"/>
      <c r="R126" s="106"/>
      <c r="S126" s="106"/>
      <c r="T126" s="106"/>
      <c r="U126" s="106"/>
      <c r="V126" s="106"/>
      <c r="W126" s="106"/>
      <c r="X126" s="106"/>
      <c r="Y126" s="106"/>
    </row>
    <row r="127" spans="17:25" x14ac:dyDescent="0.3">
      <c r="Q127" s="106"/>
      <c r="R127" s="106"/>
      <c r="S127" s="106"/>
      <c r="T127" s="106"/>
      <c r="U127" s="106"/>
      <c r="V127" s="106"/>
      <c r="W127" s="106"/>
      <c r="X127" s="106"/>
      <c r="Y127" s="106"/>
    </row>
    <row r="128" spans="17:25" x14ac:dyDescent="0.3">
      <c r="Q128" s="106"/>
      <c r="R128" s="106"/>
      <c r="S128" s="106"/>
      <c r="T128" s="106"/>
      <c r="U128" s="106"/>
      <c r="V128" s="106"/>
      <c r="W128" s="106"/>
      <c r="X128" s="106"/>
      <c r="Y128" s="106"/>
    </row>
    <row r="129" spans="17:25" x14ac:dyDescent="0.3">
      <c r="Q129" s="106"/>
      <c r="R129" s="106"/>
      <c r="S129" s="106"/>
      <c r="T129" s="106"/>
      <c r="U129" s="106"/>
      <c r="V129" s="106"/>
      <c r="W129" s="106"/>
      <c r="X129" s="106"/>
      <c r="Y129" s="106"/>
    </row>
    <row r="130" spans="17:25" x14ac:dyDescent="0.3">
      <c r="Q130" s="106"/>
      <c r="R130" s="106"/>
      <c r="S130" s="106"/>
      <c r="T130" s="106"/>
      <c r="U130" s="106"/>
      <c r="V130" s="106"/>
      <c r="W130" s="106"/>
      <c r="X130" s="106"/>
      <c r="Y130" s="106"/>
    </row>
    <row r="131" spans="17:25" x14ac:dyDescent="0.3">
      <c r="Q131" s="106"/>
      <c r="R131" s="106"/>
      <c r="S131" s="106"/>
      <c r="T131" s="106"/>
      <c r="U131" s="106"/>
      <c r="V131" s="106"/>
      <c r="W131" s="106"/>
      <c r="X131" s="106"/>
      <c r="Y131" s="106"/>
    </row>
    <row r="132" spans="17:25" x14ac:dyDescent="0.3">
      <c r="Q132" s="106"/>
      <c r="R132" s="106"/>
      <c r="S132" s="106"/>
      <c r="T132" s="106"/>
      <c r="U132" s="106"/>
      <c r="V132" s="106"/>
      <c r="W132" s="106"/>
      <c r="X132" s="106"/>
      <c r="Y132" s="106"/>
    </row>
    <row r="133" spans="17:25" x14ac:dyDescent="0.3">
      <c r="Q133" s="106"/>
      <c r="R133" s="106"/>
      <c r="S133" s="106"/>
      <c r="T133" s="106"/>
      <c r="U133" s="106"/>
      <c r="V133" s="106"/>
      <c r="W133" s="106"/>
      <c r="X133" s="106"/>
      <c r="Y133" s="106"/>
    </row>
    <row r="134" spans="17:25" x14ac:dyDescent="0.3">
      <c r="Q134" s="106"/>
      <c r="R134" s="106"/>
      <c r="S134" s="106"/>
      <c r="T134" s="106"/>
      <c r="U134" s="106"/>
      <c r="V134" s="106"/>
      <c r="W134" s="106"/>
      <c r="X134" s="106"/>
      <c r="Y134" s="106"/>
    </row>
    <row r="135" spans="17:25" x14ac:dyDescent="0.3">
      <c r="Q135" s="106"/>
      <c r="R135" s="106"/>
      <c r="S135" s="106"/>
      <c r="T135" s="106"/>
      <c r="U135" s="106"/>
      <c r="V135" s="106"/>
      <c r="W135" s="106"/>
      <c r="X135" s="106"/>
      <c r="Y135" s="106"/>
    </row>
    <row r="136" spans="17:25" x14ac:dyDescent="0.3">
      <c r="Q136" s="106"/>
      <c r="R136" s="106"/>
      <c r="S136" s="106"/>
      <c r="T136" s="106"/>
      <c r="U136" s="106"/>
      <c r="V136" s="106"/>
      <c r="W136" s="106"/>
      <c r="X136" s="106"/>
      <c r="Y136" s="106"/>
    </row>
    <row r="137" spans="17:25" x14ac:dyDescent="0.3">
      <c r="Q137" s="106"/>
      <c r="R137" s="106"/>
      <c r="S137" s="106"/>
      <c r="T137" s="106"/>
      <c r="U137" s="106"/>
      <c r="V137" s="106"/>
      <c r="W137" s="106"/>
      <c r="X137" s="106"/>
      <c r="Y137" s="106"/>
    </row>
    <row r="138" spans="17:25" x14ac:dyDescent="0.3">
      <c r="Q138" s="106"/>
      <c r="R138" s="106"/>
      <c r="S138" s="106"/>
      <c r="T138" s="106"/>
      <c r="U138" s="106"/>
      <c r="V138" s="106"/>
      <c r="W138" s="106"/>
      <c r="X138" s="106"/>
      <c r="Y138" s="106"/>
    </row>
    <row r="139" spans="17:25" x14ac:dyDescent="0.3">
      <c r="Q139" s="106"/>
      <c r="R139" s="106"/>
      <c r="S139" s="106"/>
      <c r="T139" s="106"/>
      <c r="U139" s="106"/>
      <c r="V139" s="106"/>
      <c r="W139" s="106"/>
      <c r="X139" s="106"/>
      <c r="Y139" s="106"/>
    </row>
    <row r="140" spans="17:25" x14ac:dyDescent="0.3">
      <c r="Q140" s="106"/>
      <c r="R140" s="106"/>
      <c r="S140" s="106"/>
      <c r="T140" s="106"/>
      <c r="U140" s="106"/>
      <c r="V140" s="106"/>
      <c r="W140" s="106"/>
      <c r="X140" s="106"/>
      <c r="Y140" s="106"/>
    </row>
    <row r="141" spans="17:25" x14ac:dyDescent="0.3">
      <c r="Q141" s="106"/>
      <c r="R141" s="106"/>
      <c r="S141" s="106"/>
      <c r="T141" s="106"/>
      <c r="U141" s="106"/>
      <c r="V141" s="106"/>
      <c r="W141" s="106"/>
      <c r="X141" s="106"/>
      <c r="Y141" s="106"/>
    </row>
    <row r="142" spans="17:25" x14ac:dyDescent="0.3">
      <c r="Q142" s="106"/>
      <c r="R142" s="106"/>
      <c r="S142" s="106"/>
      <c r="T142" s="106"/>
      <c r="U142" s="106"/>
      <c r="V142" s="106"/>
      <c r="W142" s="106"/>
      <c r="X142" s="106"/>
      <c r="Y142" s="106"/>
    </row>
    <row r="143" spans="17:25" x14ac:dyDescent="0.3">
      <c r="Q143" s="106"/>
      <c r="R143" s="106"/>
      <c r="S143" s="106"/>
      <c r="T143" s="106"/>
      <c r="U143" s="106"/>
      <c r="V143" s="106"/>
      <c r="W143" s="106"/>
      <c r="X143" s="106"/>
      <c r="Y143" s="106"/>
    </row>
    <row r="144" spans="17:25" x14ac:dyDescent="0.3">
      <c r="Q144" s="106"/>
      <c r="R144" s="106"/>
      <c r="S144" s="106"/>
      <c r="T144" s="106"/>
      <c r="U144" s="106"/>
      <c r="V144" s="106"/>
      <c r="W144" s="106"/>
      <c r="X144" s="106"/>
      <c r="Y144" s="106"/>
    </row>
    <row r="145" spans="17:25" x14ac:dyDescent="0.3">
      <c r="Q145" s="106"/>
      <c r="R145" s="106"/>
      <c r="S145" s="106"/>
      <c r="T145" s="106"/>
      <c r="U145" s="106"/>
      <c r="V145" s="106"/>
      <c r="W145" s="106"/>
      <c r="X145" s="106"/>
      <c r="Y145" s="106"/>
    </row>
    <row r="146" spans="17:25" x14ac:dyDescent="0.3">
      <c r="Q146" s="106"/>
      <c r="R146" s="106"/>
      <c r="S146" s="106"/>
      <c r="T146" s="106"/>
      <c r="U146" s="106"/>
      <c r="V146" s="106"/>
      <c r="W146" s="106"/>
      <c r="X146" s="106"/>
      <c r="Y146" s="106"/>
    </row>
    <row r="147" spans="17:25" x14ac:dyDescent="0.3">
      <c r="Q147" s="106"/>
      <c r="R147" s="106"/>
      <c r="S147" s="106"/>
      <c r="T147" s="106"/>
      <c r="U147" s="106"/>
      <c r="V147" s="106"/>
      <c r="W147" s="106"/>
      <c r="X147" s="106"/>
      <c r="Y147" s="106"/>
    </row>
    <row r="148" spans="17:25" x14ac:dyDescent="0.3">
      <c r="Q148" s="106"/>
      <c r="R148" s="106"/>
      <c r="S148" s="106"/>
      <c r="T148" s="106"/>
      <c r="U148" s="106"/>
      <c r="V148" s="106"/>
      <c r="W148" s="106"/>
      <c r="X148" s="106"/>
      <c r="Y148" s="106"/>
    </row>
    <row r="149" spans="17:25" x14ac:dyDescent="0.3">
      <c r="Q149" s="106"/>
      <c r="R149" s="106"/>
      <c r="S149" s="106"/>
      <c r="T149" s="106"/>
      <c r="U149" s="106"/>
      <c r="V149" s="106"/>
      <c r="W149" s="106"/>
      <c r="X149" s="106"/>
      <c r="Y149" s="106"/>
    </row>
    <row r="150" spans="17:25" x14ac:dyDescent="0.3">
      <c r="Q150" s="106"/>
      <c r="R150" s="106"/>
      <c r="S150" s="106"/>
      <c r="T150" s="106"/>
      <c r="U150" s="106"/>
      <c r="V150" s="106"/>
      <c r="W150" s="106"/>
      <c r="X150" s="106"/>
      <c r="Y150" s="106"/>
    </row>
    <row r="151" spans="17:25" x14ac:dyDescent="0.3">
      <c r="Q151" s="106"/>
      <c r="R151" s="106"/>
      <c r="S151" s="106"/>
      <c r="T151" s="106"/>
      <c r="U151" s="106"/>
      <c r="V151" s="106"/>
      <c r="W151" s="106"/>
      <c r="X151" s="106"/>
      <c r="Y151" s="106"/>
    </row>
    <row r="152" spans="17:25" x14ac:dyDescent="0.3">
      <c r="Q152" s="106"/>
      <c r="R152" s="106"/>
      <c r="S152" s="106"/>
      <c r="T152" s="106"/>
      <c r="U152" s="106"/>
      <c r="V152" s="106"/>
      <c r="W152" s="106"/>
      <c r="X152" s="106"/>
      <c r="Y152" s="106"/>
    </row>
    <row r="153" spans="17:25" x14ac:dyDescent="0.3">
      <c r="Q153" s="106"/>
      <c r="R153" s="106"/>
      <c r="S153" s="106"/>
      <c r="T153" s="106"/>
      <c r="U153" s="106"/>
      <c r="V153" s="106"/>
      <c r="W153" s="106"/>
      <c r="X153" s="106"/>
      <c r="Y153" s="106"/>
    </row>
    <row r="154" spans="17:25" x14ac:dyDescent="0.3">
      <c r="Q154" s="106"/>
      <c r="R154" s="106"/>
      <c r="S154" s="106"/>
      <c r="T154" s="106"/>
      <c r="U154" s="106"/>
      <c r="V154" s="106"/>
      <c r="W154" s="106"/>
      <c r="X154" s="106"/>
      <c r="Y154" s="106"/>
    </row>
    <row r="155" spans="17:25" x14ac:dyDescent="0.3">
      <c r="Q155" s="106"/>
      <c r="R155" s="106"/>
      <c r="S155" s="106"/>
      <c r="T155" s="106"/>
      <c r="U155" s="106"/>
      <c r="V155" s="106"/>
      <c r="W155" s="106"/>
      <c r="X155" s="106"/>
      <c r="Y155" s="106"/>
    </row>
    <row r="156" spans="17:25" x14ac:dyDescent="0.3">
      <c r="Q156" s="106"/>
      <c r="R156" s="106"/>
      <c r="S156" s="106"/>
      <c r="T156" s="106"/>
      <c r="U156" s="106"/>
      <c r="V156" s="106"/>
      <c r="W156" s="106"/>
      <c r="X156" s="106"/>
      <c r="Y156" s="106"/>
    </row>
    <row r="157" spans="17:25" x14ac:dyDescent="0.3">
      <c r="Q157" s="106"/>
      <c r="R157" s="106"/>
      <c r="S157" s="106"/>
      <c r="T157" s="106"/>
      <c r="U157" s="106"/>
      <c r="V157" s="106"/>
      <c r="W157" s="106"/>
      <c r="X157" s="106"/>
      <c r="Y157" s="106"/>
    </row>
    <row r="158" spans="17:25" x14ac:dyDescent="0.3">
      <c r="Q158" s="106"/>
      <c r="R158" s="106"/>
      <c r="S158" s="106"/>
      <c r="T158" s="106"/>
      <c r="U158" s="106"/>
      <c r="V158" s="106"/>
      <c r="W158" s="106"/>
      <c r="X158" s="106"/>
      <c r="Y158" s="106"/>
    </row>
    <row r="159" spans="17:25" x14ac:dyDescent="0.3">
      <c r="Q159" s="106"/>
      <c r="R159" s="106"/>
      <c r="S159" s="106"/>
      <c r="T159" s="106"/>
      <c r="U159" s="106"/>
      <c r="V159" s="106"/>
      <c r="W159" s="106"/>
      <c r="X159" s="106"/>
      <c r="Y159" s="106"/>
    </row>
    <row r="160" spans="17:25" x14ac:dyDescent="0.3">
      <c r="Q160" s="106"/>
      <c r="R160" s="106"/>
      <c r="S160" s="106"/>
      <c r="T160" s="106"/>
      <c r="U160" s="106"/>
      <c r="V160" s="106"/>
      <c r="W160" s="106"/>
      <c r="X160" s="106"/>
      <c r="Y160" s="106"/>
    </row>
    <row r="161" spans="17:25" x14ac:dyDescent="0.3">
      <c r="Q161" s="106"/>
      <c r="R161" s="106"/>
      <c r="S161" s="106"/>
      <c r="T161" s="106"/>
      <c r="U161" s="106"/>
      <c r="V161" s="106"/>
      <c r="W161" s="106"/>
      <c r="X161" s="106"/>
      <c r="Y161" s="106"/>
    </row>
    <row r="162" spans="17:25" x14ac:dyDescent="0.3">
      <c r="Q162" s="106"/>
      <c r="R162" s="106"/>
      <c r="S162" s="106"/>
      <c r="T162" s="106"/>
      <c r="U162" s="106"/>
      <c r="V162" s="106"/>
      <c r="W162" s="106"/>
      <c r="X162" s="106"/>
      <c r="Y162" s="106"/>
    </row>
    <row r="163" spans="17:25" x14ac:dyDescent="0.3">
      <c r="Q163" s="106"/>
      <c r="R163" s="106"/>
      <c r="S163" s="106"/>
      <c r="T163" s="106"/>
      <c r="U163" s="106"/>
      <c r="V163" s="106"/>
      <c r="W163" s="106"/>
      <c r="X163" s="106"/>
      <c r="Y163" s="106"/>
    </row>
    <row r="164" spans="17:25" x14ac:dyDescent="0.3">
      <c r="Q164" s="106"/>
      <c r="R164" s="106"/>
      <c r="S164" s="106"/>
      <c r="T164" s="106"/>
      <c r="U164" s="106"/>
      <c r="V164" s="106"/>
      <c r="W164" s="106"/>
      <c r="X164" s="106"/>
      <c r="Y164" s="106"/>
    </row>
    <row r="165" spans="17:25" x14ac:dyDescent="0.3">
      <c r="Q165" s="106"/>
      <c r="R165" s="106"/>
      <c r="S165" s="106"/>
      <c r="T165" s="106"/>
      <c r="U165" s="106"/>
      <c r="V165" s="106"/>
      <c r="W165" s="106"/>
      <c r="X165" s="106"/>
      <c r="Y165" s="106"/>
    </row>
    <row r="166" spans="17:25" x14ac:dyDescent="0.3">
      <c r="Q166" s="106"/>
      <c r="R166" s="106"/>
      <c r="S166" s="106"/>
      <c r="T166" s="106"/>
      <c r="U166" s="106"/>
      <c r="V166" s="106"/>
      <c r="W166" s="106"/>
      <c r="X166" s="106"/>
      <c r="Y166" s="106"/>
    </row>
    <row r="167" spans="17:25" x14ac:dyDescent="0.3">
      <c r="Q167" s="106"/>
      <c r="R167" s="106"/>
      <c r="S167" s="106"/>
      <c r="T167" s="106"/>
      <c r="U167" s="106"/>
      <c r="V167" s="106"/>
      <c r="W167" s="106"/>
      <c r="X167" s="106"/>
      <c r="Y167" s="106"/>
    </row>
    <row r="168" spans="17:25" x14ac:dyDescent="0.3">
      <c r="Q168" s="106"/>
      <c r="R168" s="106"/>
      <c r="S168" s="106"/>
      <c r="T168" s="106"/>
      <c r="U168" s="106"/>
      <c r="V168" s="106"/>
      <c r="W168" s="106"/>
      <c r="X168" s="106"/>
      <c r="Y168" s="106"/>
    </row>
  </sheetData>
  <mergeCells count="134">
    <mergeCell ref="AA3:AA6"/>
    <mergeCell ref="AA7:AA8"/>
    <mergeCell ref="AA9:AA16"/>
    <mergeCell ref="V71:V80"/>
    <mergeCell ref="W71:W80"/>
    <mergeCell ref="X71:X80"/>
    <mergeCell ref="Y71:Y80"/>
    <mergeCell ref="Y33:Y40"/>
    <mergeCell ref="Z33:Z44"/>
    <mergeCell ref="V45:V50"/>
    <mergeCell ref="W45:W50"/>
    <mergeCell ref="X45:X50"/>
    <mergeCell ref="Y45:Y50"/>
    <mergeCell ref="AA25:AA32"/>
    <mergeCell ref="AA33:AA44"/>
    <mergeCell ref="Y17:Y20"/>
    <mergeCell ref="Y21:Y24"/>
    <mergeCell ref="V21:V24"/>
    <mergeCell ref="W21:W24"/>
    <mergeCell ref="X21:X24"/>
    <mergeCell ref="V9:V16"/>
    <mergeCell ref="W9:W16"/>
    <mergeCell ref="X51:X54"/>
    <mergeCell ref="Y51:Y54"/>
    <mergeCell ref="J33:J34"/>
    <mergeCell ref="V33:V40"/>
    <mergeCell ref="W33:W40"/>
    <mergeCell ref="X33:X40"/>
    <mergeCell ref="V81:V84"/>
    <mergeCell ref="W81:W84"/>
    <mergeCell ref="X81:X84"/>
    <mergeCell ref="Y81:Y84"/>
    <mergeCell ref="V55:V60"/>
    <mergeCell ref="W55:W60"/>
    <mergeCell ref="X55:X60"/>
    <mergeCell ref="Y55:Y60"/>
    <mergeCell ref="V61:V70"/>
    <mergeCell ref="W61:W70"/>
    <mergeCell ref="X61:X70"/>
    <mergeCell ref="Y61:Y70"/>
    <mergeCell ref="Q48:U48"/>
    <mergeCell ref="V25:V32"/>
    <mergeCell ref="W25:W32"/>
    <mergeCell ref="J35:J36"/>
    <mergeCell ref="J37:J38"/>
    <mergeCell ref="J39:J40"/>
    <mergeCell ref="V41:V44"/>
    <mergeCell ref="W41:W44"/>
    <mergeCell ref="V51:V54"/>
    <mergeCell ref="W51:W54"/>
    <mergeCell ref="E41:E44"/>
    <mergeCell ref="J23:J24"/>
    <mergeCell ref="H21:H24"/>
    <mergeCell ref="I21:I24"/>
    <mergeCell ref="J21:J22"/>
    <mergeCell ref="Z25:Z32"/>
    <mergeCell ref="J27:J28"/>
    <mergeCell ref="J29:J30"/>
    <mergeCell ref="J31:J32"/>
    <mergeCell ref="X25:X32"/>
    <mergeCell ref="Y25:Y32"/>
    <mergeCell ref="X41:X44"/>
    <mergeCell ref="Y41:Y44"/>
    <mergeCell ref="C33:C44"/>
    <mergeCell ref="D33:D44"/>
    <mergeCell ref="F33:F40"/>
    <mergeCell ref="G33:G40"/>
    <mergeCell ref="I25:I32"/>
    <mergeCell ref="J25:J26"/>
    <mergeCell ref="C17:C24"/>
    <mergeCell ref="D17:D20"/>
    <mergeCell ref="F17:F20"/>
    <mergeCell ref="G17:G20"/>
    <mergeCell ref="H17:H20"/>
    <mergeCell ref="D21:D24"/>
    <mergeCell ref="F21:F24"/>
    <mergeCell ref="G21:G24"/>
    <mergeCell ref="F41:F44"/>
    <mergeCell ref="G41:G44"/>
    <mergeCell ref="H41:H44"/>
    <mergeCell ref="I41:I44"/>
    <mergeCell ref="J41:J42"/>
    <mergeCell ref="J43:J44"/>
    <mergeCell ref="X9:X16"/>
    <mergeCell ref="J11:J12"/>
    <mergeCell ref="J13:J14"/>
    <mergeCell ref="J15:J16"/>
    <mergeCell ref="I17:I20"/>
    <mergeCell ref="J17:J18"/>
    <mergeCell ref="V17:V20"/>
    <mergeCell ref="W17:W20"/>
    <mergeCell ref="X17:X20"/>
    <mergeCell ref="J19:J20"/>
    <mergeCell ref="J7:J8"/>
    <mergeCell ref="C3:C16"/>
    <mergeCell ref="D3:D8"/>
    <mergeCell ref="F3:F8"/>
    <mergeCell ref="G3:G8"/>
    <mergeCell ref="H3:H8"/>
    <mergeCell ref="D9:D16"/>
    <mergeCell ref="F9:F16"/>
    <mergeCell ref="G9:G16"/>
    <mergeCell ref="H9:H16"/>
    <mergeCell ref="I9:I16"/>
    <mergeCell ref="J9:J10"/>
    <mergeCell ref="B1:C1"/>
    <mergeCell ref="E1:AB1"/>
    <mergeCell ref="K2:L2"/>
    <mergeCell ref="Z3:Z24"/>
    <mergeCell ref="AB3:AB44"/>
    <mergeCell ref="Y9:Y16"/>
    <mergeCell ref="AA17:AA24"/>
    <mergeCell ref="I3:I8"/>
    <mergeCell ref="J3:J4"/>
    <mergeCell ref="V3:V8"/>
    <mergeCell ref="W3:W8"/>
    <mergeCell ref="X3:X8"/>
    <mergeCell ref="Y3:Y8"/>
    <mergeCell ref="J5:J6"/>
    <mergeCell ref="A3:A44"/>
    <mergeCell ref="B3:B44"/>
    <mergeCell ref="C25:C32"/>
    <mergeCell ref="D25:D32"/>
    <mergeCell ref="F25:F32"/>
    <mergeCell ref="G25:G32"/>
    <mergeCell ref="H25:H32"/>
    <mergeCell ref="H33:H40"/>
    <mergeCell ref="I33:I40"/>
    <mergeCell ref="E25:E32"/>
    <mergeCell ref="E3:E8"/>
    <mergeCell ref="E9:E16"/>
    <mergeCell ref="E17:E20"/>
    <mergeCell ref="E21:E24"/>
    <mergeCell ref="E33:E40"/>
  </mergeCells>
  <conditionalFormatting sqref="Q50:T50">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T178"/>
  <sheetViews>
    <sheetView zoomScale="70" zoomScaleNormal="70" workbookViewId="0">
      <pane xSplit="5" ySplit="2" topLeftCell="F27" activePane="bottomRight" state="frozen"/>
      <selection pane="topRight" activeCell="G1" sqref="G1"/>
      <selection pane="bottomLeft" activeCell="A3" sqref="A3"/>
      <selection pane="bottomRight" activeCell="AA7" sqref="AA7:AA14"/>
    </sheetView>
  </sheetViews>
  <sheetFormatPr baseColWidth="10" defaultColWidth="12.44140625" defaultRowHeight="33.75" customHeight="1" outlineLevelCol="1" x14ac:dyDescent="0.2"/>
  <cols>
    <col min="1" max="1" width="24" style="7" customWidth="1"/>
    <col min="2" max="2" width="37.44140625" style="8" customWidth="1" outlineLevel="1"/>
    <col min="3" max="3" width="26.44140625" style="8" customWidth="1" outlineLevel="1"/>
    <col min="4" max="4" width="31.44140625" style="8" customWidth="1" outlineLevel="1"/>
    <col min="5" max="5" width="23.33203125" style="9" customWidth="1"/>
    <col min="6" max="6" width="15.44140625" style="9" customWidth="1"/>
    <col min="7" max="7" width="24.33203125" style="9" customWidth="1"/>
    <col min="8" max="8" width="21.33203125" style="9" customWidth="1"/>
    <col min="9" max="9" width="16" style="8" customWidth="1" outlineLevel="1"/>
    <col min="10" max="10" width="39.6640625" style="10" customWidth="1"/>
    <col min="11" max="11" width="9.6640625" style="9" customWidth="1"/>
    <col min="12" max="12" width="9.44140625" style="9" customWidth="1"/>
    <col min="13" max="15" width="8.44140625" style="8" customWidth="1"/>
    <col min="16" max="17" width="10" style="8" customWidth="1"/>
    <col min="18" max="18" width="10.44140625" style="8" bestFit="1" customWidth="1"/>
    <col min="19" max="25" width="10" style="8" customWidth="1"/>
    <col min="26" max="26" width="12.44140625" style="22" customWidth="1"/>
    <col min="27" max="27" width="15.109375" style="22" customWidth="1"/>
    <col min="28" max="28" width="14.6640625" style="22" customWidth="1"/>
    <col min="29" max="46" width="12.44140625" style="22"/>
    <col min="47" max="16384" width="12.44140625" style="7"/>
  </cols>
  <sheetData>
    <row r="1" spans="1:46" s="18" customFormat="1" ht="33.75" customHeight="1" x14ac:dyDescent="0.3">
      <c r="A1" s="92" t="s">
        <v>0</v>
      </c>
      <c r="B1" s="338" t="s">
        <v>1</v>
      </c>
      <c r="C1" s="338"/>
      <c r="D1" s="92" t="s">
        <v>85</v>
      </c>
      <c r="E1" s="339"/>
      <c r="F1" s="339"/>
      <c r="G1" s="339"/>
      <c r="H1" s="339"/>
      <c r="I1" s="339"/>
      <c r="J1" s="339"/>
      <c r="K1" s="339"/>
      <c r="L1" s="339"/>
      <c r="M1" s="339"/>
      <c r="N1" s="339"/>
      <c r="O1" s="339"/>
      <c r="P1" s="339"/>
      <c r="Q1" s="339"/>
      <c r="R1" s="339"/>
      <c r="S1" s="339"/>
      <c r="T1" s="339"/>
      <c r="U1" s="339"/>
      <c r="V1" s="339"/>
      <c r="W1" s="339"/>
      <c r="X1" s="339"/>
      <c r="Y1" s="339"/>
      <c r="Z1" s="339"/>
      <c r="AA1" s="339"/>
      <c r="AB1" s="340"/>
      <c r="AC1" s="25"/>
      <c r="AD1" s="25"/>
      <c r="AE1" s="25"/>
      <c r="AF1" s="25"/>
      <c r="AG1" s="25"/>
      <c r="AH1" s="25"/>
      <c r="AI1" s="25"/>
      <c r="AJ1" s="25"/>
      <c r="AK1" s="25"/>
      <c r="AL1" s="25"/>
      <c r="AM1" s="25"/>
      <c r="AN1" s="25"/>
      <c r="AO1" s="25"/>
      <c r="AP1" s="25"/>
      <c r="AQ1" s="25"/>
      <c r="AR1" s="25"/>
      <c r="AS1" s="25"/>
      <c r="AT1" s="25"/>
    </row>
    <row r="2" spans="1:46" ht="61.5" customHeight="1" x14ac:dyDescent="0.2">
      <c r="A2" s="74" t="s">
        <v>3</v>
      </c>
      <c r="B2" s="74" t="s">
        <v>4</v>
      </c>
      <c r="C2" s="74" t="s">
        <v>86</v>
      </c>
      <c r="D2" s="57" t="s">
        <v>6</v>
      </c>
      <c r="E2" s="57">
        <v>2024</v>
      </c>
      <c r="F2" s="109" t="s">
        <v>7</v>
      </c>
      <c r="G2" s="75" t="s">
        <v>8</v>
      </c>
      <c r="H2" s="75" t="s">
        <v>9</v>
      </c>
      <c r="I2" s="76" t="s">
        <v>10</v>
      </c>
      <c r="J2" s="75" t="s">
        <v>11</v>
      </c>
      <c r="K2" s="341" t="s">
        <v>12</v>
      </c>
      <c r="L2" s="341"/>
      <c r="M2" s="77">
        <v>45352</v>
      </c>
      <c r="N2" s="77">
        <v>45444</v>
      </c>
      <c r="O2" s="77">
        <v>45536</v>
      </c>
      <c r="P2" s="77">
        <v>45627</v>
      </c>
      <c r="Q2" s="139" t="s">
        <v>13</v>
      </c>
      <c r="R2" s="139" t="s">
        <v>14</v>
      </c>
      <c r="S2" s="139" t="s">
        <v>15</v>
      </c>
      <c r="T2" s="139" t="s">
        <v>16</v>
      </c>
      <c r="U2" s="139" t="s">
        <v>17</v>
      </c>
      <c r="V2" s="139" t="s">
        <v>18</v>
      </c>
      <c r="W2" s="139" t="s">
        <v>19</v>
      </c>
      <c r="X2" s="139" t="s">
        <v>20</v>
      </c>
      <c r="Y2" s="139" t="s">
        <v>21</v>
      </c>
      <c r="Z2" s="93" t="s">
        <v>63</v>
      </c>
      <c r="AA2" s="94" t="s">
        <v>23</v>
      </c>
      <c r="AB2" s="95" t="s">
        <v>24</v>
      </c>
    </row>
    <row r="3" spans="1:46" ht="35.4" customHeight="1" x14ac:dyDescent="0.2">
      <c r="A3" s="541"/>
      <c r="B3" s="358"/>
      <c r="C3" s="358" t="s">
        <v>89</v>
      </c>
      <c r="D3" s="358" t="s">
        <v>90</v>
      </c>
      <c r="E3" s="645" t="s">
        <v>659</v>
      </c>
      <c r="F3" s="645">
        <v>20</v>
      </c>
      <c r="G3" s="646" t="s">
        <v>829</v>
      </c>
      <c r="H3" s="646" t="s">
        <v>830</v>
      </c>
      <c r="I3" s="672">
        <v>0</v>
      </c>
      <c r="J3" s="673" t="s">
        <v>831</v>
      </c>
      <c r="K3" s="166">
        <v>0.5</v>
      </c>
      <c r="L3" s="78" t="s">
        <v>30</v>
      </c>
      <c r="M3" s="79">
        <v>0.25</v>
      </c>
      <c r="N3" s="79">
        <v>0.5</v>
      </c>
      <c r="O3" s="79">
        <v>0.75</v>
      </c>
      <c r="P3" s="96">
        <v>1</v>
      </c>
      <c r="Q3" s="6">
        <f t="shared" ref="Q3:Q32" si="0">+SUM(M3:M3)*K3</f>
        <v>0.125</v>
      </c>
      <c r="R3" s="6">
        <f t="shared" ref="R3:R32" si="1">+SUM(N3:N3)*K3</f>
        <v>0.25</v>
      </c>
      <c r="S3" s="6">
        <f t="shared" ref="S3:S32" si="2">+SUM(O3:O3)*K3</f>
        <v>0.375</v>
      </c>
      <c r="T3" s="6">
        <f t="shared" ref="T3:T32" si="3">+SUM(P3:P3)*K3</f>
        <v>0.5</v>
      </c>
      <c r="U3" s="140">
        <f t="shared" ref="U3:U32" si="4">+MAX(Q3:T3)</f>
        <v>0.5</v>
      </c>
      <c r="V3" s="296">
        <v>0</v>
      </c>
      <c r="W3" s="296">
        <v>0</v>
      </c>
      <c r="X3" s="296">
        <v>0</v>
      </c>
      <c r="Y3" s="296">
        <v>0</v>
      </c>
      <c r="Z3" s="364" t="s">
        <v>91</v>
      </c>
      <c r="AA3" s="364" t="s">
        <v>92</v>
      </c>
      <c r="AB3" s="345" t="s">
        <v>852</v>
      </c>
    </row>
    <row r="4" spans="1:46" ht="30" customHeight="1" x14ac:dyDescent="0.2">
      <c r="A4" s="541"/>
      <c r="B4" s="358"/>
      <c r="C4" s="358"/>
      <c r="D4" s="358"/>
      <c r="E4" s="649"/>
      <c r="F4" s="649"/>
      <c r="G4" s="646"/>
      <c r="H4" s="646"/>
      <c r="I4" s="672"/>
      <c r="J4" s="673"/>
      <c r="K4" s="164">
        <v>0.5</v>
      </c>
      <c r="L4" s="163" t="s">
        <v>34</v>
      </c>
      <c r="M4" s="80">
        <v>0</v>
      </c>
      <c r="N4" s="80">
        <v>0</v>
      </c>
      <c r="O4" s="80">
        <v>0</v>
      </c>
      <c r="P4" s="97">
        <v>0</v>
      </c>
      <c r="Q4" s="156">
        <f t="shared" si="0"/>
        <v>0</v>
      </c>
      <c r="R4" s="156">
        <f t="shared" si="1"/>
        <v>0</v>
      </c>
      <c r="S4" s="156">
        <f t="shared" si="2"/>
        <v>0</v>
      </c>
      <c r="T4" s="156">
        <f t="shared" si="3"/>
        <v>0</v>
      </c>
      <c r="U4" s="157">
        <f t="shared" si="4"/>
        <v>0</v>
      </c>
      <c r="V4" s="297"/>
      <c r="W4" s="297"/>
      <c r="X4" s="297"/>
      <c r="Y4" s="297"/>
      <c r="Z4" s="364"/>
      <c r="AA4" s="364"/>
      <c r="AB4" s="345"/>
    </row>
    <row r="5" spans="1:46" ht="33.75" customHeight="1" x14ac:dyDescent="0.2">
      <c r="A5" s="541"/>
      <c r="B5" s="358"/>
      <c r="C5" s="358"/>
      <c r="D5" s="358"/>
      <c r="E5" s="649"/>
      <c r="F5" s="649"/>
      <c r="G5" s="646"/>
      <c r="H5" s="646"/>
      <c r="I5" s="672"/>
      <c r="J5" s="673" t="s">
        <v>832</v>
      </c>
      <c r="K5" s="166">
        <v>0.5</v>
      </c>
      <c r="L5" s="78" t="s">
        <v>30</v>
      </c>
      <c r="M5" s="79">
        <v>0.3</v>
      </c>
      <c r="N5" s="79">
        <v>1</v>
      </c>
      <c r="O5" s="79">
        <v>1</v>
      </c>
      <c r="P5" s="96">
        <v>1</v>
      </c>
      <c r="Q5" s="6">
        <f t="shared" si="0"/>
        <v>0.15</v>
      </c>
      <c r="R5" s="6">
        <f t="shared" si="1"/>
        <v>0.5</v>
      </c>
      <c r="S5" s="6">
        <f t="shared" si="2"/>
        <v>0.5</v>
      </c>
      <c r="T5" s="6">
        <f t="shared" si="3"/>
        <v>0.5</v>
      </c>
      <c r="U5" s="140">
        <f t="shared" si="4"/>
        <v>0.5</v>
      </c>
      <c r="V5" s="297"/>
      <c r="W5" s="297"/>
      <c r="X5" s="297"/>
      <c r="Y5" s="297"/>
      <c r="Z5" s="364"/>
      <c r="AA5" s="364"/>
      <c r="AB5" s="345"/>
    </row>
    <row r="6" spans="1:46" ht="30.6" customHeight="1" x14ac:dyDescent="0.2">
      <c r="A6" s="541"/>
      <c r="B6" s="358"/>
      <c r="C6" s="358"/>
      <c r="D6" s="358"/>
      <c r="E6" s="649"/>
      <c r="F6" s="649"/>
      <c r="G6" s="646"/>
      <c r="H6" s="646"/>
      <c r="I6" s="672"/>
      <c r="J6" s="673"/>
      <c r="K6" s="164">
        <v>0.5</v>
      </c>
      <c r="L6" s="163" t="s">
        <v>34</v>
      </c>
      <c r="M6" s="80" t="e">
        <f>'[1]I TRIM - PA 2022'!O148</f>
        <v>#REF!</v>
      </c>
      <c r="N6" s="80">
        <v>0</v>
      </c>
      <c r="O6" s="80">
        <v>0</v>
      </c>
      <c r="P6" s="97">
        <v>0</v>
      </c>
      <c r="Q6" s="156" t="e">
        <f t="shared" si="0"/>
        <v>#REF!</v>
      </c>
      <c r="R6" s="156">
        <f t="shared" si="1"/>
        <v>0</v>
      </c>
      <c r="S6" s="156">
        <v>0</v>
      </c>
      <c r="T6" s="156">
        <f t="shared" si="3"/>
        <v>0</v>
      </c>
      <c r="U6" s="157" t="e">
        <f t="shared" si="4"/>
        <v>#REF!</v>
      </c>
      <c r="V6" s="297"/>
      <c r="W6" s="297"/>
      <c r="X6" s="297"/>
      <c r="Y6" s="297"/>
      <c r="Z6" s="364"/>
      <c r="AA6" s="364"/>
      <c r="AB6" s="345"/>
    </row>
    <row r="7" spans="1:46" ht="56.25" customHeight="1" x14ac:dyDescent="0.2">
      <c r="A7" s="541"/>
      <c r="B7" s="358"/>
      <c r="C7" s="358" t="s">
        <v>93</v>
      </c>
      <c r="D7" s="365" t="s">
        <v>94</v>
      </c>
      <c r="E7" s="674" t="s">
        <v>639</v>
      </c>
      <c r="F7" s="674">
        <v>21</v>
      </c>
      <c r="G7" s="646" t="s">
        <v>95</v>
      </c>
      <c r="H7" s="646" t="s">
        <v>96</v>
      </c>
      <c r="I7" s="675">
        <f>X7</f>
        <v>0</v>
      </c>
      <c r="J7" s="676" t="s">
        <v>833</v>
      </c>
      <c r="K7" s="191">
        <v>0.16700000000000001</v>
      </c>
      <c r="L7" s="78" t="s">
        <v>30</v>
      </c>
      <c r="M7" s="79">
        <v>0</v>
      </c>
      <c r="N7" s="79">
        <v>1</v>
      </c>
      <c r="O7" s="79">
        <v>1</v>
      </c>
      <c r="P7" s="96">
        <v>1</v>
      </c>
      <c r="Q7" s="6">
        <f t="shared" si="0"/>
        <v>0</v>
      </c>
      <c r="R7" s="6">
        <f t="shared" si="1"/>
        <v>0.16700000000000001</v>
      </c>
      <c r="S7" s="6">
        <f t="shared" si="2"/>
        <v>0.16700000000000001</v>
      </c>
      <c r="T7" s="6">
        <f t="shared" si="3"/>
        <v>0.16700000000000001</v>
      </c>
      <c r="U7" s="140">
        <f t="shared" si="4"/>
        <v>0.16700000000000001</v>
      </c>
      <c r="V7" s="296" t="e">
        <f>+Q8+Q10+Q12+Q14</f>
        <v>#REF!</v>
      </c>
      <c r="W7" s="296">
        <f>+R8+R10+R12+R14</f>
        <v>0</v>
      </c>
      <c r="X7" s="296">
        <f>+S8+S10+S12+S14</f>
        <v>0</v>
      </c>
      <c r="Y7" s="296">
        <f>+T8+T10+T12+T14</f>
        <v>0</v>
      </c>
      <c r="Z7" s="364" t="s">
        <v>88</v>
      </c>
      <c r="AA7" s="364" t="s">
        <v>97</v>
      </c>
      <c r="AB7" s="345"/>
    </row>
    <row r="8" spans="1:46" ht="57" customHeight="1" x14ac:dyDescent="0.2">
      <c r="A8" s="541"/>
      <c r="B8" s="358"/>
      <c r="C8" s="358"/>
      <c r="D8" s="365"/>
      <c r="E8" s="677"/>
      <c r="F8" s="677"/>
      <c r="G8" s="646"/>
      <c r="H8" s="646"/>
      <c r="I8" s="678"/>
      <c r="J8" s="676"/>
      <c r="K8" s="165">
        <v>0.16700000000000001</v>
      </c>
      <c r="L8" s="163" t="s">
        <v>34</v>
      </c>
      <c r="M8" s="80">
        <v>0</v>
      </c>
      <c r="N8" s="80">
        <v>0</v>
      </c>
      <c r="O8" s="80">
        <v>0</v>
      </c>
      <c r="P8" s="97">
        <v>0</v>
      </c>
      <c r="Q8" s="156">
        <f t="shared" si="0"/>
        <v>0</v>
      </c>
      <c r="R8" s="156">
        <f t="shared" si="1"/>
        <v>0</v>
      </c>
      <c r="S8" s="156">
        <f t="shared" si="2"/>
        <v>0</v>
      </c>
      <c r="T8" s="156">
        <f t="shared" si="3"/>
        <v>0</v>
      </c>
      <c r="U8" s="157">
        <f t="shared" si="4"/>
        <v>0</v>
      </c>
      <c r="V8" s="297"/>
      <c r="W8" s="297"/>
      <c r="X8" s="297"/>
      <c r="Y8" s="297"/>
      <c r="Z8" s="364"/>
      <c r="AA8" s="364"/>
      <c r="AB8" s="345"/>
    </row>
    <row r="9" spans="1:46" ht="57.75" customHeight="1" x14ac:dyDescent="0.2">
      <c r="A9" s="541"/>
      <c r="B9" s="358"/>
      <c r="C9" s="358"/>
      <c r="D9" s="365"/>
      <c r="E9" s="677"/>
      <c r="F9" s="677"/>
      <c r="G9" s="646"/>
      <c r="H9" s="646"/>
      <c r="I9" s="678"/>
      <c r="J9" s="676" t="s">
        <v>834</v>
      </c>
      <c r="K9" s="192">
        <v>0.16700000000000001</v>
      </c>
      <c r="L9" s="78" t="s">
        <v>30</v>
      </c>
      <c r="M9" s="205">
        <v>0</v>
      </c>
      <c r="N9" s="205">
        <v>1</v>
      </c>
      <c r="O9" s="205">
        <v>1</v>
      </c>
      <c r="P9" s="206">
        <v>1</v>
      </c>
      <c r="Q9" s="6">
        <f t="shared" si="0"/>
        <v>0</v>
      </c>
      <c r="R9" s="6">
        <f t="shared" si="1"/>
        <v>0.16700000000000001</v>
      </c>
      <c r="S9" s="6">
        <f t="shared" si="2"/>
        <v>0.16700000000000001</v>
      </c>
      <c r="T9" s="6">
        <f t="shared" si="3"/>
        <v>0.16700000000000001</v>
      </c>
      <c r="U9" s="140">
        <f t="shared" si="4"/>
        <v>0.16700000000000001</v>
      </c>
      <c r="V9" s="297"/>
      <c r="W9" s="297"/>
      <c r="X9" s="297"/>
      <c r="Y9" s="297"/>
      <c r="Z9" s="364"/>
      <c r="AA9" s="364"/>
      <c r="AB9" s="345"/>
    </row>
    <row r="10" spans="1:46" ht="56.25" customHeight="1" x14ac:dyDescent="0.2">
      <c r="A10" s="541"/>
      <c r="B10" s="358"/>
      <c r="C10" s="358"/>
      <c r="D10" s="365"/>
      <c r="E10" s="677"/>
      <c r="F10" s="677"/>
      <c r="G10" s="646"/>
      <c r="H10" s="646"/>
      <c r="I10" s="678"/>
      <c r="J10" s="676"/>
      <c r="K10" s="193">
        <v>0.16700000000000001</v>
      </c>
      <c r="L10" s="163" t="s">
        <v>34</v>
      </c>
      <c r="M10" s="80">
        <v>0</v>
      </c>
      <c r="N10" s="80">
        <v>0</v>
      </c>
      <c r="O10" s="80">
        <v>0</v>
      </c>
      <c r="P10" s="97">
        <v>0</v>
      </c>
      <c r="Q10" s="156">
        <f t="shared" si="0"/>
        <v>0</v>
      </c>
      <c r="R10" s="156">
        <f t="shared" si="1"/>
        <v>0</v>
      </c>
      <c r="S10" s="156">
        <f t="shared" si="2"/>
        <v>0</v>
      </c>
      <c r="T10" s="156">
        <f t="shared" si="3"/>
        <v>0</v>
      </c>
      <c r="U10" s="157">
        <f t="shared" si="4"/>
        <v>0</v>
      </c>
      <c r="V10" s="297"/>
      <c r="W10" s="297"/>
      <c r="X10" s="297"/>
      <c r="Y10" s="297"/>
      <c r="Z10" s="364"/>
      <c r="AA10" s="364"/>
      <c r="AB10" s="345"/>
    </row>
    <row r="11" spans="1:46" ht="48.75" customHeight="1" x14ac:dyDescent="0.2">
      <c r="A11" s="541"/>
      <c r="B11" s="358"/>
      <c r="C11" s="358"/>
      <c r="D11" s="365"/>
      <c r="E11" s="677"/>
      <c r="F11" s="677"/>
      <c r="G11" s="646"/>
      <c r="H11" s="646"/>
      <c r="I11" s="678"/>
      <c r="J11" s="676" t="s">
        <v>841</v>
      </c>
      <c r="K11" s="192">
        <v>0.16700000000000001</v>
      </c>
      <c r="L11" s="78" t="s">
        <v>30</v>
      </c>
      <c r="M11" s="79">
        <v>0</v>
      </c>
      <c r="N11" s="79">
        <v>0</v>
      </c>
      <c r="O11" s="79">
        <v>1</v>
      </c>
      <c r="P11" s="96">
        <v>1</v>
      </c>
      <c r="Q11" s="6">
        <f t="shared" si="0"/>
        <v>0</v>
      </c>
      <c r="R11" s="6">
        <f t="shared" si="1"/>
        <v>0</v>
      </c>
      <c r="S11" s="6">
        <f t="shared" si="2"/>
        <v>0.16700000000000001</v>
      </c>
      <c r="T11" s="6">
        <f t="shared" si="3"/>
        <v>0.16700000000000001</v>
      </c>
      <c r="U11" s="140">
        <f t="shared" si="4"/>
        <v>0.16700000000000001</v>
      </c>
      <c r="V11" s="297"/>
      <c r="W11" s="297"/>
      <c r="X11" s="297"/>
      <c r="Y11" s="297"/>
      <c r="Z11" s="364"/>
      <c r="AA11" s="364"/>
      <c r="AB11" s="345"/>
    </row>
    <row r="12" spans="1:46" ht="46.5" customHeight="1" x14ac:dyDescent="0.2">
      <c r="A12" s="541"/>
      <c r="B12" s="358"/>
      <c r="C12" s="358"/>
      <c r="D12" s="365"/>
      <c r="E12" s="677"/>
      <c r="F12" s="677"/>
      <c r="G12" s="646"/>
      <c r="H12" s="646"/>
      <c r="I12" s="678"/>
      <c r="J12" s="676"/>
      <c r="K12" s="193">
        <v>0.16700000000000001</v>
      </c>
      <c r="L12" s="163" t="s">
        <v>34</v>
      </c>
      <c r="M12" s="80">
        <v>0</v>
      </c>
      <c r="N12" s="80">
        <v>0</v>
      </c>
      <c r="O12" s="80">
        <v>0</v>
      </c>
      <c r="P12" s="97">
        <v>0</v>
      </c>
      <c r="Q12" s="156">
        <f t="shared" si="0"/>
        <v>0</v>
      </c>
      <c r="R12" s="156">
        <f t="shared" si="1"/>
        <v>0</v>
      </c>
      <c r="S12" s="156">
        <f t="shared" si="2"/>
        <v>0</v>
      </c>
      <c r="T12" s="156">
        <f t="shared" si="3"/>
        <v>0</v>
      </c>
      <c r="U12" s="157">
        <f t="shared" si="4"/>
        <v>0</v>
      </c>
      <c r="V12" s="297"/>
      <c r="W12" s="297"/>
      <c r="X12" s="297"/>
      <c r="Y12" s="297"/>
      <c r="Z12" s="364"/>
      <c r="AA12" s="364"/>
      <c r="AB12" s="345"/>
    </row>
    <row r="13" spans="1:46" ht="33.75" customHeight="1" x14ac:dyDescent="0.2">
      <c r="A13" s="541"/>
      <c r="B13" s="358"/>
      <c r="C13" s="358"/>
      <c r="D13" s="365"/>
      <c r="E13" s="677"/>
      <c r="F13" s="677"/>
      <c r="G13" s="646"/>
      <c r="H13" s="646"/>
      <c r="I13" s="678"/>
      <c r="J13" s="676" t="s">
        <v>842</v>
      </c>
      <c r="K13" s="191">
        <v>0.16700000000000001</v>
      </c>
      <c r="L13" s="78" t="s">
        <v>30</v>
      </c>
      <c r="M13" s="79" t="e">
        <f>'[1]I TRIM - PA 2022'!O155</f>
        <v>#REF!</v>
      </c>
      <c r="N13" s="79">
        <v>0</v>
      </c>
      <c r="O13" s="79">
        <v>0</v>
      </c>
      <c r="P13" s="96">
        <v>1</v>
      </c>
      <c r="Q13" s="6" t="e">
        <f t="shared" si="0"/>
        <v>#REF!</v>
      </c>
      <c r="R13" s="6">
        <f t="shared" si="1"/>
        <v>0</v>
      </c>
      <c r="S13" s="6">
        <f t="shared" si="2"/>
        <v>0</v>
      </c>
      <c r="T13" s="6">
        <f t="shared" si="3"/>
        <v>0.16700000000000001</v>
      </c>
      <c r="U13" s="140" t="e">
        <f t="shared" si="4"/>
        <v>#REF!</v>
      </c>
      <c r="V13" s="297"/>
      <c r="W13" s="297"/>
      <c r="X13" s="297"/>
      <c r="Y13" s="297"/>
      <c r="Z13" s="364"/>
      <c r="AA13" s="364"/>
      <c r="AB13" s="345"/>
    </row>
    <row r="14" spans="1:46" ht="94.2" customHeight="1" x14ac:dyDescent="0.2">
      <c r="A14" s="541"/>
      <c r="B14" s="358"/>
      <c r="C14" s="358"/>
      <c r="D14" s="365"/>
      <c r="E14" s="679"/>
      <c r="F14" s="679"/>
      <c r="G14" s="646"/>
      <c r="H14" s="646"/>
      <c r="I14" s="680"/>
      <c r="J14" s="676"/>
      <c r="K14" s="165">
        <v>0.16700000000000001</v>
      </c>
      <c r="L14" s="163" t="s">
        <v>34</v>
      </c>
      <c r="M14" s="80" t="e">
        <f>'[1]I TRIM - PA 2022'!O156</f>
        <v>#REF!</v>
      </c>
      <c r="N14" s="80">
        <v>0</v>
      </c>
      <c r="O14" s="80">
        <v>0</v>
      </c>
      <c r="P14" s="97">
        <v>0</v>
      </c>
      <c r="Q14" s="156" t="e">
        <f t="shared" si="0"/>
        <v>#REF!</v>
      </c>
      <c r="R14" s="156">
        <f t="shared" si="1"/>
        <v>0</v>
      </c>
      <c r="S14" s="156">
        <f t="shared" si="2"/>
        <v>0</v>
      </c>
      <c r="T14" s="156">
        <f t="shared" si="3"/>
        <v>0</v>
      </c>
      <c r="U14" s="157" t="e">
        <f t="shared" si="4"/>
        <v>#REF!</v>
      </c>
      <c r="V14" s="298"/>
      <c r="W14" s="298"/>
      <c r="X14" s="298"/>
      <c r="Y14" s="298"/>
      <c r="Z14" s="364"/>
      <c r="AA14" s="364"/>
      <c r="AB14" s="345"/>
    </row>
    <row r="15" spans="1:46" ht="33.75" customHeight="1" x14ac:dyDescent="0.2">
      <c r="A15" s="541"/>
      <c r="B15" s="358"/>
      <c r="C15" s="358" t="s">
        <v>98</v>
      </c>
      <c r="D15" s="358" t="s">
        <v>99</v>
      </c>
      <c r="E15" s="674" t="s">
        <v>835</v>
      </c>
      <c r="F15" s="674">
        <v>22</v>
      </c>
      <c r="G15" s="681" t="s">
        <v>836</v>
      </c>
      <c r="H15" s="681" t="s">
        <v>843</v>
      </c>
      <c r="I15" s="672">
        <f>X15</f>
        <v>0</v>
      </c>
      <c r="J15" s="676" t="s">
        <v>844</v>
      </c>
      <c r="K15" s="197">
        <v>0.5</v>
      </c>
      <c r="L15" s="78" t="s">
        <v>30</v>
      </c>
      <c r="M15" s="257">
        <v>0.5</v>
      </c>
      <c r="N15" s="257">
        <v>0.5</v>
      </c>
      <c r="O15" s="257">
        <v>1</v>
      </c>
      <c r="P15" s="258">
        <v>1</v>
      </c>
      <c r="Q15" s="6">
        <f t="shared" si="0"/>
        <v>0.25</v>
      </c>
      <c r="R15" s="6">
        <f t="shared" si="1"/>
        <v>0.25</v>
      </c>
      <c r="S15" s="6">
        <f t="shared" si="2"/>
        <v>0.5</v>
      </c>
      <c r="T15" s="6">
        <f t="shared" si="3"/>
        <v>0.5</v>
      </c>
      <c r="U15" s="140">
        <f t="shared" si="4"/>
        <v>0.5</v>
      </c>
      <c r="V15" s="296">
        <f>+Q16+Q18+Q20</f>
        <v>0</v>
      </c>
      <c r="W15" s="296">
        <f>+R16+R18+R20</f>
        <v>0</v>
      </c>
      <c r="X15" s="296">
        <f>+S16+S18+S20</f>
        <v>0</v>
      </c>
      <c r="Y15" s="296">
        <f>+T16+T18+T20</f>
        <v>0</v>
      </c>
      <c r="Z15" s="293" t="s">
        <v>87</v>
      </c>
      <c r="AA15" s="368" t="s">
        <v>100</v>
      </c>
      <c r="AB15" s="345"/>
    </row>
    <row r="16" spans="1:46" ht="56.4" customHeight="1" x14ac:dyDescent="0.2">
      <c r="A16" s="541"/>
      <c r="B16" s="358"/>
      <c r="C16" s="358"/>
      <c r="D16" s="358"/>
      <c r="E16" s="677"/>
      <c r="F16" s="677"/>
      <c r="G16" s="681"/>
      <c r="H16" s="681"/>
      <c r="I16" s="672"/>
      <c r="J16" s="676"/>
      <c r="K16" s="167">
        <v>0.5</v>
      </c>
      <c r="L16" s="163" t="s">
        <v>34</v>
      </c>
      <c r="M16" s="80">
        <v>0</v>
      </c>
      <c r="N16" s="80">
        <v>0</v>
      </c>
      <c r="O16" s="80">
        <v>0</v>
      </c>
      <c r="P16" s="97">
        <v>0</v>
      </c>
      <c r="Q16" s="156">
        <f t="shared" si="0"/>
        <v>0</v>
      </c>
      <c r="R16" s="156">
        <f t="shared" si="1"/>
        <v>0</v>
      </c>
      <c r="S16" s="156">
        <f t="shared" si="2"/>
        <v>0</v>
      </c>
      <c r="T16" s="156">
        <f t="shared" si="3"/>
        <v>0</v>
      </c>
      <c r="U16" s="157">
        <f t="shared" si="4"/>
        <v>0</v>
      </c>
      <c r="V16" s="297"/>
      <c r="W16" s="297"/>
      <c r="X16" s="297"/>
      <c r="Y16" s="297"/>
      <c r="Z16" s="295"/>
      <c r="AA16" s="368"/>
      <c r="AB16" s="345"/>
    </row>
    <row r="17" spans="1:28" ht="49.5" customHeight="1" x14ac:dyDescent="0.2">
      <c r="A17" s="541"/>
      <c r="B17" s="358"/>
      <c r="C17" s="358"/>
      <c r="D17" s="358"/>
      <c r="E17" s="677"/>
      <c r="F17" s="677"/>
      <c r="G17" s="681"/>
      <c r="H17" s="681"/>
      <c r="I17" s="672"/>
      <c r="J17" s="676" t="s">
        <v>845</v>
      </c>
      <c r="K17" s="197">
        <v>0.25</v>
      </c>
      <c r="L17" s="78" t="s">
        <v>30</v>
      </c>
      <c r="M17" s="79">
        <v>0</v>
      </c>
      <c r="N17" s="79">
        <v>0</v>
      </c>
      <c r="O17" s="79">
        <v>1</v>
      </c>
      <c r="P17" s="96">
        <v>1</v>
      </c>
      <c r="Q17" s="6">
        <f t="shared" si="0"/>
        <v>0</v>
      </c>
      <c r="R17" s="6">
        <f t="shared" si="1"/>
        <v>0</v>
      </c>
      <c r="S17" s="6">
        <f t="shared" si="2"/>
        <v>0.25</v>
      </c>
      <c r="T17" s="6">
        <f t="shared" si="3"/>
        <v>0.25</v>
      </c>
      <c r="U17" s="140">
        <f t="shared" si="4"/>
        <v>0.25</v>
      </c>
      <c r="V17" s="297"/>
      <c r="W17" s="297"/>
      <c r="X17" s="297"/>
      <c r="Y17" s="297"/>
      <c r="Z17" s="293" t="s">
        <v>101</v>
      </c>
      <c r="AA17" s="368"/>
      <c r="AB17" s="345"/>
    </row>
    <row r="18" spans="1:28" ht="121.8" customHeight="1" x14ac:dyDescent="0.2">
      <c r="A18" s="541"/>
      <c r="B18" s="358"/>
      <c r="C18" s="358"/>
      <c r="D18" s="358"/>
      <c r="E18" s="677"/>
      <c r="F18" s="677"/>
      <c r="G18" s="681"/>
      <c r="H18" s="681"/>
      <c r="I18" s="672"/>
      <c r="J18" s="676"/>
      <c r="K18" s="167">
        <v>0.25</v>
      </c>
      <c r="L18" s="163" t="s">
        <v>34</v>
      </c>
      <c r="M18" s="80">
        <v>0</v>
      </c>
      <c r="N18" s="80">
        <v>0</v>
      </c>
      <c r="O18" s="80">
        <v>0</v>
      </c>
      <c r="P18" s="97">
        <v>0</v>
      </c>
      <c r="Q18" s="156">
        <f t="shared" si="0"/>
        <v>0</v>
      </c>
      <c r="R18" s="156">
        <f t="shared" si="1"/>
        <v>0</v>
      </c>
      <c r="S18" s="156">
        <f t="shared" si="2"/>
        <v>0</v>
      </c>
      <c r="T18" s="156">
        <f t="shared" si="3"/>
        <v>0</v>
      </c>
      <c r="U18" s="157">
        <f t="shared" si="4"/>
        <v>0</v>
      </c>
      <c r="V18" s="297"/>
      <c r="W18" s="297"/>
      <c r="X18" s="297"/>
      <c r="Y18" s="297"/>
      <c r="Z18" s="294"/>
      <c r="AA18" s="368"/>
      <c r="AB18" s="345"/>
    </row>
    <row r="19" spans="1:28" ht="33.75" customHeight="1" x14ac:dyDescent="0.2">
      <c r="A19" s="541"/>
      <c r="B19" s="358"/>
      <c r="C19" s="358"/>
      <c r="D19" s="358"/>
      <c r="E19" s="677"/>
      <c r="F19" s="677"/>
      <c r="G19" s="681"/>
      <c r="H19" s="681"/>
      <c r="I19" s="672"/>
      <c r="J19" s="676" t="s">
        <v>846</v>
      </c>
      <c r="K19" s="197">
        <v>0.25</v>
      </c>
      <c r="L19" s="78" t="s">
        <v>30</v>
      </c>
      <c r="M19" s="79">
        <v>0</v>
      </c>
      <c r="N19" s="79">
        <v>0</v>
      </c>
      <c r="O19" s="79">
        <v>0</v>
      </c>
      <c r="P19" s="96">
        <v>1</v>
      </c>
      <c r="Q19" s="6">
        <f t="shared" si="0"/>
        <v>0</v>
      </c>
      <c r="R19" s="6">
        <f t="shared" si="1"/>
        <v>0</v>
      </c>
      <c r="S19" s="6">
        <f t="shared" si="2"/>
        <v>0</v>
      </c>
      <c r="T19" s="6">
        <f t="shared" si="3"/>
        <v>0.25</v>
      </c>
      <c r="U19" s="140">
        <f t="shared" si="4"/>
        <v>0.25</v>
      </c>
      <c r="V19" s="297"/>
      <c r="W19" s="297"/>
      <c r="X19" s="297"/>
      <c r="Y19" s="297"/>
      <c r="Z19" s="294"/>
      <c r="AA19" s="368"/>
      <c r="AB19" s="345"/>
    </row>
    <row r="20" spans="1:28" ht="63.6" customHeight="1" x14ac:dyDescent="0.2">
      <c r="A20" s="541"/>
      <c r="B20" s="358"/>
      <c r="C20" s="358"/>
      <c r="D20" s="358"/>
      <c r="E20" s="679"/>
      <c r="F20" s="679"/>
      <c r="G20" s="681"/>
      <c r="H20" s="681"/>
      <c r="I20" s="672"/>
      <c r="J20" s="676"/>
      <c r="K20" s="167">
        <v>0.25</v>
      </c>
      <c r="L20" s="163" t="s">
        <v>34</v>
      </c>
      <c r="M20" s="80">
        <v>0</v>
      </c>
      <c r="N20" s="80">
        <v>0</v>
      </c>
      <c r="O20" s="80">
        <v>0</v>
      </c>
      <c r="P20" s="97">
        <v>0</v>
      </c>
      <c r="Q20" s="156">
        <f t="shared" si="0"/>
        <v>0</v>
      </c>
      <c r="R20" s="156">
        <f t="shared" si="1"/>
        <v>0</v>
      </c>
      <c r="S20" s="156">
        <f t="shared" si="2"/>
        <v>0</v>
      </c>
      <c r="T20" s="156">
        <f t="shared" si="3"/>
        <v>0</v>
      </c>
      <c r="U20" s="157">
        <f t="shared" si="4"/>
        <v>0</v>
      </c>
      <c r="V20" s="298"/>
      <c r="W20" s="298"/>
      <c r="X20" s="298"/>
      <c r="Y20" s="298"/>
      <c r="Z20" s="295"/>
      <c r="AA20" s="368"/>
      <c r="AB20" s="345"/>
    </row>
    <row r="21" spans="1:28" ht="33.75" customHeight="1" x14ac:dyDescent="0.2">
      <c r="A21" s="541"/>
      <c r="B21" s="358"/>
      <c r="C21" s="370" t="s">
        <v>102</v>
      </c>
      <c r="D21" s="371" t="s">
        <v>103</v>
      </c>
      <c r="E21" s="674" t="s">
        <v>640</v>
      </c>
      <c r="F21" s="674">
        <v>23</v>
      </c>
      <c r="G21" s="681" t="s">
        <v>104</v>
      </c>
      <c r="H21" s="681" t="s">
        <v>105</v>
      </c>
      <c r="I21" s="672">
        <f>X21</f>
        <v>0</v>
      </c>
      <c r="J21" s="676" t="s">
        <v>837</v>
      </c>
      <c r="K21" s="165">
        <v>0.3</v>
      </c>
      <c r="L21" s="78" t="s">
        <v>30</v>
      </c>
      <c r="M21" s="79">
        <v>0.1</v>
      </c>
      <c r="N21" s="79">
        <v>0.3</v>
      </c>
      <c r="O21" s="79">
        <v>1</v>
      </c>
      <c r="P21" s="96">
        <v>0</v>
      </c>
      <c r="Q21" s="6">
        <f t="shared" si="0"/>
        <v>0.03</v>
      </c>
      <c r="R21" s="6">
        <f t="shared" si="1"/>
        <v>0.09</v>
      </c>
      <c r="S21" s="6">
        <f t="shared" si="2"/>
        <v>0.3</v>
      </c>
      <c r="T21" s="6">
        <f t="shared" si="3"/>
        <v>0</v>
      </c>
      <c r="U21" s="140">
        <f t="shared" si="4"/>
        <v>0.3</v>
      </c>
      <c r="V21" s="296">
        <f>+Q22+Q24+Q26</f>
        <v>0</v>
      </c>
      <c r="W21" s="296">
        <f>+R22+R24+R26</f>
        <v>0</v>
      </c>
      <c r="X21" s="296">
        <f>+S22+S24+S26</f>
        <v>0</v>
      </c>
      <c r="Y21" s="296">
        <f>+T22+T24+T26</f>
        <v>0</v>
      </c>
      <c r="Z21" s="364" t="s">
        <v>88</v>
      </c>
      <c r="AA21" s="364" t="s">
        <v>106</v>
      </c>
      <c r="AB21" s="345"/>
    </row>
    <row r="22" spans="1:28" ht="65.400000000000006" customHeight="1" x14ac:dyDescent="0.2">
      <c r="A22" s="541"/>
      <c r="B22" s="358"/>
      <c r="C22" s="370"/>
      <c r="D22" s="371"/>
      <c r="E22" s="677"/>
      <c r="F22" s="677"/>
      <c r="G22" s="681"/>
      <c r="H22" s="681"/>
      <c r="I22" s="672"/>
      <c r="J22" s="676"/>
      <c r="K22" s="167">
        <v>0.3</v>
      </c>
      <c r="L22" s="163" t="s">
        <v>34</v>
      </c>
      <c r="M22" s="80">
        <v>0</v>
      </c>
      <c r="N22" s="80">
        <v>0</v>
      </c>
      <c r="O22" s="80">
        <v>0</v>
      </c>
      <c r="P22" s="97">
        <v>0</v>
      </c>
      <c r="Q22" s="156">
        <v>0</v>
      </c>
      <c r="R22" s="156">
        <v>0</v>
      </c>
      <c r="S22" s="156">
        <f t="shared" si="2"/>
        <v>0</v>
      </c>
      <c r="T22" s="156">
        <f t="shared" si="3"/>
        <v>0</v>
      </c>
      <c r="U22" s="157">
        <f t="shared" si="4"/>
        <v>0</v>
      </c>
      <c r="V22" s="297"/>
      <c r="W22" s="297"/>
      <c r="X22" s="297"/>
      <c r="Y22" s="297"/>
      <c r="Z22" s="364"/>
      <c r="AA22" s="364"/>
      <c r="AB22" s="345"/>
    </row>
    <row r="23" spans="1:28" ht="33.75" customHeight="1" x14ac:dyDescent="0.2">
      <c r="A23" s="541"/>
      <c r="B23" s="358"/>
      <c r="C23" s="370"/>
      <c r="D23" s="371"/>
      <c r="E23" s="677"/>
      <c r="F23" s="677"/>
      <c r="G23" s="681"/>
      <c r="H23" s="681"/>
      <c r="I23" s="672"/>
      <c r="J23" s="676" t="s">
        <v>847</v>
      </c>
      <c r="K23" s="165">
        <v>0.2</v>
      </c>
      <c r="L23" s="78" t="s">
        <v>30</v>
      </c>
      <c r="M23" s="79" t="e">
        <f>'[1]I TRIM - PA 2022'!O167</f>
        <v>#REF!</v>
      </c>
      <c r="N23" s="79">
        <v>0.2</v>
      </c>
      <c r="O23" s="79">
        <v>0.5</v>
      </c>
      <c r="P23" s="96">
        <v>1</v>
      </c>
      <c r="Q23" s="6" t="e">
        <f t="shared" si="0"/>
        <v>#REF!</v>
      </c>
      <c r="R23" s="6">
        <f t="shared" si="1"/>
        <v>4.0000000000000008E-2</v>
      </c>
      <c r="S23" s="6">
        <f t="shared" si="2"/>
        <v>0.1</v>
      </c>
      <c r="T23" s="6">
        <f t="shared" si="3"/>
        <v>0.2</v>
      </c>
      <c r="U23" s="140" t="e">
        <f t="shared" si="4"/>
        <v>#REF!</v>
      </c>
      <c r="V23" s="297"/>
      <c r="W23" s="297"/>
      <c r="X23" s="297"/>
      <c r="Y23" s="297"/>
      <c r="Z23" s="364"/>
      <c r="AA23" s="364"/>
      <c r="AB23" s="345"/>
    </row>
    <row r="24" spans="1:28" ht="33.75" customHeight="1" x14ac:dyDescent="0.2">
      <c r="A24" s="541"/>
      <c r="B24" s="358"/>
      <c r="C24" s="370"/>
      <c r="D24" s="371"/>
      <c r="E24" s="677"/>
      <c r="F24" s="677"/>
      <c r="G24" s="681"/>
      <c r="H24" s="681"/>
      <c r="I24" s="672"/>
      <c r="J24" s="676"/>
      <c r="K24" s="167">
        <v>0.2</v>
      </c>
      <c r="L24" s="163" t="s">
        <v>34</v>
      </c>
      <c r="M24" s="80">
        <v>0</v>
      </c>
      <c r="N24" s="80">
        <v>0</v>
      </c>
      <c r="O24" s="80">
        <v>0</v>
      </c>
      <c r="P24" s="97">
        <v>0</v>
      </c>
      <c r="Q24" s="156">
        <f t="shared" si="0"/>
        <v>0</v>
      </c>
      <c r="R24" s="156">
        <v>0</v>
      </c>
      <c r="S24" s="156">
        <f t="shared" si="2"/>
        <v>0</v>
      </c>
      <c r="T24" s="156">
        <f t="shared" si="3"/>
        <v>0</v>
      </c>
      <c r="U24" s="157">
        <f t="shared" si="4"/>
        <v>0</v>
      </c>
      <c r="V24" s="297"/>
      <c r="W24" s="297"/>
      <c r="X24" s="297"/>
      <c r="Y24" s="297"/>
      <c r="Z24" s="364"/>
      <c r="AA24" s="364"/>
      <c r="AB24" s="345"/>
    </row>
    <row r="25" spans="1:28" ht="33.75" customHeight="1" x14ac:dyDescent="0.2">
      <c r="A25" s="541"/>
      <c r="B25" s="358"/>
      <c r="C25" s="370"/>
      <c r="D25" s="371"/>
      <c r="E25" s="677"/>
      <c r="F25" s="677"/>
      <c r="G25" s="681"/>
      <c r="H25" s="681"/>
      <c r="I25" s="672"/>
      <c r="J25" s="676" t="s">
        <v>107</v>
      </c>
      <c r="K25" s="165">
        <v>0.5</v>
      </c>
      <c r="L25" s="78" t="s">
        <v>30</v>
      </c>
      <c r="M25" s="79" t="e">
        <f>'[1]I TRIM - PA 2022'!O169</f>
        <v>#REF!</v>
      </c>
      <c r="N25" s="79">
        <v>0</v>
      </c>
      <c r="O25" s="79">
        <v>0</v>
      </c>
      <c r="P25" s="96">
        <v>1</v>
      </c>
      <c r="Q25" s="6" t="e">
        <f t="shared" si="0"/>
        <v>#REF!</v>
      </c>
      <c r="R25" s="6">
        <f t="shared" si="1"/>
        <v>0</v>
      </c>
      <c r="S25" s="6">
        <f t="shared" si="2"/>
        <v>0</v>
      </c>
      <c r="T25" s="6">
        <f t="shared" si="3"/>
        <v>0.5</v>
      </c>
      <c r="U25" s="140" t="e">
        <f t="shared" si="4"/>
        <v>#REF!</v>
      </c>
      <c r="V25" s="297"/>
      <c r="W25" s="297"/>
      <c r="X25" s="297"/>
      <c r="Y25" s="297"/>
      <c r="Z25" s="364"/>
      <c r="AA25" s="364"/>
      <c r="AB25" s="345"/>
    </row>
    <row r="26" spans="1:28" ht="33.75" customHeight="1" x14ac:dyDescent="0.2">
      <c r="A26" s="541"/>
      <c r="B26" s="358"/>
      <c r="C26" s="370"/>
      <c r="D26" s="371"/>
      <c r="E26" s="679"/>
      <c r="F26" s="679"/>
      <c r="G26" s="681"/>
      <c r="H26" s="681"/>
      <c r="I26" s="672"/>
      <c r="J26" s="676"/>
      <c r="K26" s="167">
        <v>0.5</v>
      </c>
      <c r="L26" s="163" t="s">
        <v>34</v>
      </c>
      <c r="M26" s="80">
        <v>0</v>
      </c>
      <c r="N26" s="80">
        <v>0</v>
      </c>
      <c r="O26" s="80">
        <v>0</v>
      </c>
      <c r="P26" s="97">
        <v>0</v>
      </c>
      <c r="Q26" s="156">
        <f t="shared" si="0"/>
        <v>0</v>
      </c>
      <c r="R26" s="156">
        <f t="shared" si="1"/>
        <v>0</v>
      </c>
      <c r="S26" s="156">
        <f t="shared" si="2"/>
        <v>0</v>
      </c>
      <c r="T26" s="156">
        <f t="shared" si="3"/>
        <v>0</v>
      </c>
      <c r="U26" s="157">
        <f t="shared" si="4"/>
        <v>0</v>
      </c>
      <c r="V26" s="298"/>
      <c r="W26" s="298"/>
      <c r="X26" s="298"/>
      <c r="Y26" s="298"/>
      <c r="Z26" s="364"/>
      <c r="AA26" s="364"/>
      <c r="AB26" s="345"/>
    </row>
    <row r="27" spans="1:28" ht="33.75" customHeight="1" x14ac:dyDescent="0.2">
      <c r="A27" s="541"/>
      <c r="B27" s="358"/>
      <c r="C27" s="360" t="s">
        <v>108</v>
      </c>
      <c r="D27" s="360" t="s">
        <v>109</v>
      </c>
      <c r="E27" s="674" t="s">
        <v>660</v>
      </c>
      <c r="F27" s="674">
        <v>24</v>
      </c>
      <c r="G27" s="681" t="s">
        <v>848</v>
      </c>
      <c r="H27" s="681" t="s">
        <v>849</v>
      </c>
      <c r="I27" s="672">
        <f>X27</f>
        <v>0</v>
      </c>
      <c r="J27" s="676" t="s">
        <v>850</v>
      </c>
      <c r="K27" s="165">
        <v>0.4</v>
      </c>
      <c r="L27" s="78" t="s">
        <v>30</v>
      </c>
      <c r="M27" s="79">
        <v>0.25</v>
      </c>
      <c r="N27" s="79">
        <v>0.5</v>
      </c>
      <c r="O27" s="79">
        <v>0.75</v>
      </c>
      <c r="P27" s="96">
        <v>1</v>
      </c>
      <c r="Q27" s="6">
        <f t="shared" si="0"/>
        <v>0.1</v>
      </c>
      <c r="R27" s="6">
        <f t="shared" si="1"/>
        <v>0.2</v>
      </c>
      <c r="S27" s="6">
        <f t="shared" si="2"/>
        <v>0.30000000000000004</v>
      </c>
      <c r="T27" s="6">
        <f t="shared" si="3"/>
        <v>0.4</v>
      </c>
      <c r="U27" s="140">
        <f t="shared" si="4"/>
        <v>0.4</v>
      </c>
      <c r="V27" s="296">
        <f>+Q28+Q30+Q32</f>
        <v>0</v>
      </c>
      <c r="W27" s="296">
        <f>+R28+R30+R32</f>
        <v>0</v>
      </c>
      <c r="X27" s="296">
        <f>+S28+S30+S32</f>
        <v>0</v>
      </c>
      <c r="Y27" s="296">
        <f>+T28+T30+T32</f>
        <v>0</v>
      </c>
      <c r="Z27" s="293" t="s">
        <v>110</v>
      </c>
      <c r="AA27" s="293" t="s">
        <v>111</v>
      </c>
      <c r="AB27" s="345"/>
    </row>
    <row r="28" spans="1:28" ht="45.6" customHeight="1" x14ac:dyDescent="0.2">
      <c r="A28" s="541"/>
      <c r="B28" s="358"/>
      <c r="C28" s="360"/>
      <c r="D28" s="360"/>
      <c r="E28" s="677"/>
      <c r="F28" s="677"/>
      <c r="G28" s="681"/>
      <c r="H28" s="681"/>
      <c r="I28" s="672"/>
      <c r="J28" s="676"/>
      <c r="K28" s="167">
        <v>0.4</v>
      </c>
      <c r="L28" s="163" t="s">
        <v>34</v>
      </c>
      <c r="M28" s="80">
        <v>0</v>
      </c>
      <c r="N28" s="80">
        <v>0</v>
      </c>
      <c r="O28" s="80">
        <v>0</v>
      </c>
      <c r="P28" s="97">
        <v>0</v>
      </c>
      <c r="Q28" s="156">
        <f t="shared" si="0"/>
        <v>0</v>
      </c>
      <c r="R28" s="156">
        <f t="shared" si="1"/>
        <v>0</v>
      </c>
      <c r="S28" s="156">
        <f t="shared" si="2"/>
        <v>0</v>
      </c>
      <c r="T28" s="156">
        <f t="shared" si="3"/>
        <v>0</v>
      </c>
      <c r="U28" s="157">
        <f t="shared" si="4"/>
        <v>0</v>
      </c>
      <c r="V28" s="297"/>
      <c r="W28" s="297"/>
      <c r="X28" s="297"/>
      <c r="Y28" s="297"/>
      <c r="Z28" s="294"/>
      <c r="AA28" s="294"/>
      <c r="AB28" s="345"/>
    </row>
    <row r="29" spans="1:28" ht="33.75" customHeight="1" x14ac:dyDescent="0.2">
      <c r="A29" s="541"/>
      <c r="B29" s="358"/>
      <c r="C29" s="360"/>
      <c r="D29" s="360"/>
      <c r="E29" s="677"/>
      <c r="F29" s="677"/>
      <c r="G29" s="681"/>
      <c r="H29" s="681"/>
      <c r="I29" s="672"/>
      <c r="J29" s="676" t="s">
        <v>851</v>
      </c>
      <c r="K29" s="165">
        <v>0.3</v>
      </c>
      <c r="L29" s="78" t="s">
        <v>30</v>
      </c>
      <c r="M29" s="79">
        <v>0.25</v>
      </c>
      <c r="N29" s="79">
        <v>0.5</v>
      </c>
      <c r="O29" s="79">
        <v>0.75</v>
      </c>
      <c r="P29" s="96">
        <v>1</v>
      </c>
      <c r="Q29" s="6">
        <f t="shared" si="0"/>
        <v>7.4999999999999997E-2</v>
      </c>
      <c r="R29" s="6">
        <f t="shared" si="1"/>
        <v>0.15</v>
      </c>
      <c r="S29" s="6">
        <f t="shared" si="2"/>
        <v>0.22499999999999998</v>
      </c>
      <c r="T29" s="6">
        <f t="shared" si="3"/>
        <v>0.3</v>
      </c>
      <c r="U29" s="140">
        <f t="shared" si="4"/>
        <v>0.3</v>
      </c>
      <c r="V29" s="297"/>
      <c r="W29" s="297"/>
      <c r="X29" s="297"/>
      <c r="Y29" s="297"/>
      <c r="Z29" s="294"/>
      <c r="AA29" s="294"/>
      <c r="AB29" s="345"/>
    </row>
    <row r="30" spans="1:28" ht="33.75" customHeight="1" x14ac:dyDescent="0.2">
      <c r="A30" s="541"/>
      <c r="B30" s="358"/>
      <c r="C30" s="360"/>
      <c r="D30" s="360"/>
      <c r="E30" s="677"/>
      <c r="F30" s="677"/>
      <c r="G30" s="681"/>
      <c r="H30" s="681"/>
      <c r="I30" s="672"/>
      <c r="J30" s="676"/>
      <c r="K30" s="167">
        <v>0.3</v>
      </c>
      <c r="L30" s="163" t="s">
        <v>34</v>
      </c>
      <c r="M30" s="80">
        <v>0</v>
      </c>
      <c r="N30" s="80">
        <v>0</v>
      </c>
      <c r="O30" s="80">
        <v>0</v>
      </c>
      <c r="P30" s="97">
        <v>0</v>
      </c>
      <c r="Q30" s="156">
        <f t="shared" si="0"/>
        <v>0</v>
      </c>
      <c r="R30" s="156">
        <f t="shared" si="1"/>
        <v>0</v>
      </c>
      <c r="S30" s="156">
        <f t="shared" si="2"/>
        <v>0</v>
      </c>
      <c r="T30" s="156">
        <f t="shared" si="3"/>
        <v>0</v>
      </c>
      <c r="U30" s="157">
        <f t="shared" si="4"/>
        <v>0</v>
      </c>
      <c r="V30" s="297"/>
      <c r="W30" s="297"/>
      <c r="X30" s="297"/>
      <c r="Y30" s="297"/>
      <c r="Z30" s="294"/>
      <c r="AA30" s="294"/>
      <c r="AB30" s="345"/>
    </row>
    <row r="31" spans="1:28" ht="33.75" customHeight="1" x14ac:dyDescent="0.2">
      <c r="A31" s="541"/>
      <c r="B31" s="358"/>
      <c r="C31" s="360"/>
      <c r="D31" s="360"/>
      <c r="E31" s="677"/>
      <c r="F31" s="677"/>
      <c r="G31" s="681"/>
      <c r="H31" s="681"/>
      <c r="I31" s="672"/>
      <c r="J31" s="676" t="s">
        <v>838</v>
      </c>
      <c r="K31" s="165">
        <v>0.3</v>
      </c>
      <c r="L31" s="78" t="s">
        <v>30</v>
      </c>
      <c r="M31" s="79">
        <v>0.25</v>
      </c>
      <c r="N31" s="79">
        <v>0.5</v>
      </c>
      <c r="O31" s="79">
        <v>0.75</v>
      </c>
      <c r="P31" s="96">
        <v>1</v>
      </c>
      <c r="Q31" s="6">
        <f t="shared" si="0"/>
        <v>7.4999999999999997E-2</v>
      </c>
      <c r="R31" s="6">
        <f t="shared" si="1"/>
        <v>0.15</v>
      </c>
      <c r="S31" s="6">
        <f t="shared" si="2"/>
        <v>0.22499999999999998</v>
      </c>
      <c r="T31" s="6">
        <f t="shared" si="3"/>
        <v>0.3</v>
      </c>
      <c r="U31" s="140">
        <f t="shared" si="4"/>
        <v>0.3</v>
      </c>
      <c r="V31" s="297"/>
      <c r="W31" s="297"/>
      <c r="X31" s="297"/>
      <c r="Y31" s="297"/>
      <c r="Z31" s="294"/>
      <c r="AA31" s="294"/>
      <c r="AB31" s="345"/>
    </row>
    <row r="32" spans="1:28" ht="58.2" customHeight="1" x14ac:dyDescent="0.2">
      <c r="A32" s="541"/>
      <c r="B32" s="358"/>
      <c r="C32" s="360"/>
      <c r="D32" s="360"/>
      <c r="E32" s="677"/>
      <c r="F32" s="677"/>
      <c r="G32" s="674"/>
      <c r="H32" s="674"/>
      <c r="I32" s="675"/>
      <c r="J32" s="682"/>
      <c r="K32" s="277">
        <v>0.3</v>
      </c>
      <c r="L32" s="278" t="s">
        <v>34</v>
      </c>
      <c r="M32" s="279">
        <v>0</v>
      </c>
      <c r="N32" s="279">
        <v>0</v>
      </c>
      <c r="O32" s="279">
        <v>0</v>
      </c>
      <c r="P32" s="280">
        <v>0</v>
      </c>
      <c r="Q32" s="210">
        <f t="shared" si="0"/>
        <v>0</v>
      </c>
      <c r="R32" s="210">
        <f t="shared" si="1"/>
        <v>0</v>
      </c>
      <c r="S32" s="210">
        <f t="shared" si="2"/>
        <v>0</v>
      </c>
      <c r="T32" s="210">
        <f t="shared" si="3"/>
        <v>0</v>
      </c>
      <c r="U32" s="209">
        <f t="shared" si="4"/>
        <v>0</v>
      </c>
      <c r="V32" s="297"/>
      <c r="W32" s="297"/>
      <c r="X32" s="297"/>
      <c r="Y32" s="297"/>
      <c r="Z32" s="294"/>
      <c r="AA32" s="294"/>
      <c r="AB32" s="345"/>
    </row>
    <row r="33" spans="1:28" ht="58.2" customHeight="1" x14ac:dyDescent="0.2">
      <c r="A33" s="541"/>
      <c r="B33" s="358"/>
      <c r="C33" s="360"/>
      <c r="D33" s="360"/>
      <c r="E33" s="683" t="s">
        <v>661</v>
      </c>
      <c r="F33" s="683">
        <v>25</v>
      </c>
      <c r="G33" s="683" t="s">
        <v>662</v>
      </c>
      <c r="H33" s="683" t="s">
        <v>663</v>
      </c>
      <c r="I33" s="684">
        <f>X33</f>
        <v>0</v>
      </c>
      <c r="J33" s="685" t="s">
        <v>839</v>
      </c>
      <c r="K33" s="282">
        <v>0.4</v>
      </c>
      <c r="L33" s="78" t="s">
        <v>30</v>
      </c>
      <c r="M33" s="79">
        <v>0.25</v>
      </c>
      <c r="N33" s="79">
        <v>0.5</v>
      </c>
      <c r="O33" s="79">
        <v>0.75</v>
      </c>
      <c r="P33" s="96">
        <v>1</v>
      </c>
      <c r="Q33" s="6">
        <f t="shared" ref="Q33:Q38" si="5">+SUM(M33:M33)*K33</f>
        <v>0.1</v>
      </c>
      <c r="R33" s="6">
        <f t="shared" ref="R33:R38" si="6">+SUM(N33:N33)*K33</f>
        <v>0.2</v>
      </c>
      <c r="S33" s="6">
        <f t="shared" ref="S33:S38" si="7">+SUM(O33:O33)*K33</f>
        <v>0.30000000000000004</v>
      </c>
      <c r="T33" s="6">
        <f t="shared" ref="T33:T38" si="8">+SUM(P33:P33)*K33</f>
        <v>0.4</v>
      </c>
      <c r="U33" s="140">
        <f t="shared" ref="U33:U38" si="9">+MAX(Q33:T33)</f>
        <v>0.4</v>
      </c>
      <c r="V33" s="296">
        <v>0</v>
      </c>
      <c r="W33" s="296">
        <v>0</v>
      </c>
      <c r="X33" s="296">
        <v>0</v>
      </c>
      <c r="Y33" s="296">
        <v>0</v>
      </c>
      <c r="Z33" s="294"/>
      <c r="AA33" s="294"/>
      <c r="AB33" s="345"/>
    </row>
    <row r="34" spans="1:28" ht="58.2" customHeight="1" x14ac:dyDescent="0.2">
      <c r="A34" s="541"/>
      <c r="B34" s="358"/>
      <c r="C34" s="360"/>
      <c r="D34" s="360"/>
      <c r="E34" s="686"/>
      <c r="F34" s="686"/>
      <c r="G34" s="686"/>
      <c r="H34" s="686"/>
      <c r="I34" s="684"/>
      <c r="J34" s="687"/>
      <c r="K34" s="281">
        <v>0.4</v>
      </c>
      <c r="L34" s="163" t="s">
        <v>34</v>
      </c>
      <c r="M34" s="80">
        <v>0</v>
      </c>
      <c r="N34" s="80">
        <v>0</v>
      </c>
      <c r="O34" s="80">
        <v>0</v>
      </c>
      <c r="P34" s="97">
        <v>0</v>
      </c>
      <c r="Q34" s="156">
        <f t="shared" si="5"/>
        <v>0</v>
      </c>
      <c r="R34" s="156">
        <f t="shared" si="6"/>
        <v>0</v>
      </c>
      <c r="S34" s="156">
        <f t="shared" si="7"/>
        <v>0</v>
      </c>
      <c r="T34" s="156">
        <f t="shared" si="8"/>
        <v>0</v>
      </c>
      <c r="U34" s="157">
        <f t="shared" si="9"/>
        <v>0</v>
      </c>
      <c r="V34" s="297"/>
      <c r="W34" s="297"/>
      <c r="X34" s="297"/>
      <c r="Y34" s="297"/>
      <c r="Z34" s="294"/>
      <c r="AA34" s="294"/>
      <c r="AB34" s="345"/>
    </row>
    <row r="35" spans="1:28" ht="34.799999999999997" customHeight="1" x14ac:dyDescent="0.2">
      <c r="A35" s="541"/>
      <c r="B35" s="358"/>
      <c r="C35" s="360"/>
      <c r="D35" s="360"/>
      <c r="E35" s="686"/>
      <c r="F35" s="686"/>
      <c r="G35" s="686"/>
      <c r="H35" s="686"/>
      <c r="I35" s="684"/>
      <c r="J35" s="685" t="s">
        <v>840</v>
      </c>
      <c r="K35" s="282">
        <v>0.3</v>
      </c>
      <c r="L35" s="78" t="s">
        <v>30</v>
      </c>
      <c r="M35" s="79">
        <v>0.25</v>
      </c>
      <c r="N35" s="79">
        <v>0.5</v>
      </c>
      <c r="O35" s="79">
        <v>0.75</v>
      </c>
      <c r="P35" s="96">
        <v>1</v>
      </c>
      <c r="Q35" s="6">
        <f t="shared" si="5"/>
        <v>7.4999999999999997E-2</v>
      </c>
      <c r="R35" s="6">
        <f t="shared" si="6"/>
        <v>0.15</v>
      </c>
      <c r="S35" s="6">
        <f t="shared" si="7"/>
        <v>0.22499999999999998</v>
      </c>
      <c r="T35" s="6">
        <f t="shared" si="8"/>
        <v>0.3</v>
      </c>
      <c r="U35" s="140">
        <f t="shared" si="9"/>
        <v>0.3</v>
      </c>
      <c r="V35" s="297"/>
      <c r="W35" s="297"/>
      <c r="X35" s="297"/>
      <c r="Y35" s="297"/>
      <c r="Z35" s="294"/>
      <c r="AA35" s="294"/>
      <c r="AB35" s="345"/>
    </row>
    <row r="36" spans="1:28" ht="42" customHeight="1" x14ac:dyDescent="0.2">
      <c r="A36" s="541"/>
      <c r="B36" s="358"/>
      <c r="C36" s="360"/>
      <c r="D36" s="360"/>
      <c r="E36" s="686"/>
      <c r="F36" s="686"/>
      <c r="G36" s="686"/>
      <c r="H36" s="686"/>
      <c r="I36" s="684"/>
      <c r="J36" s="687"/>
      <c r="K36" s="281">
        <v>0.3</v>
      </c>
      <c r="L36" s="163" t="s">
        <v>34</v>
      </c>
      <c r="M36" s="80">
        <v>0</v>
      </c>
      <c r="N36" s="80">
        <v>0</v>
      </c>
      <c r="O36" s="80">
        <v>0</v>
      </c>
      <c r="P36" s="97">
        <v>0</v>
      </c>
      <c r="Q36" s="156">
        <f t="shared" si="5"/>
        <v>0</v>
      </c>
      <c r="R36" s="156">
        <f t="shared" si="6"/>
        <v>0</v>
      </c>
      <c r="S36" s="156">
        <f t="shared" si="7"/>
        <v>0</v>
      </c>
      <c r="T36" s="156">
        <f t="shared" si="8"/>
        <v>0</v>
      </c>
      <c r="U36" s="157">
        <f t="shared" si="9"/>
        <v>0</v>
      </c>
      <c r="V36" s="297"/>
      <c r="W36" s="297"/>
      <c r="X36" s="297"/>
      <c r="Y36" s="297"/>
      <c r="Z36" s="294"/>
      <c r="AA36" s="294"/>
      <c r="AB36" s="345"/>
    </row>
    <row r="37" spans="1:28" ht="32.4" customHeight="1" x14ac:dyDescent="0.2">
      <c r="A37" s="541"/>
      <c r="B37" s="358"/>
      <c r="C37" s="360"/>
      <c r="D37" s="360"/>
      <c r="E37" s="686"/>
      <c r="F37" s="686"/>
      <c r="G37" s="686"/>
      <c r="H37" s="686"/>
      <c r="I37" s="684"/>
      <c r="J37" s="685" t="s">
        <v>838</v>
      </c>
      <c r="K37" s="282">
        <v>0.3</v>
      </c>
      <c r="L37" s="666" t="s">
        <v>30</v>
      </c>
      <c r="M37" s="667">
        <v>0.25</v>
      </c>
      <c r="N37" s="667">
        <v>0.5</v>
      </c>
      <c r="O37" s="667">
        <v>0.75</v>
      </c>
      <c r="P37" s="668">
        <v>1</v>
      </c>
      <c r="Q37" s="141">
        <f t="shared" si="5"/>
        <v>7.4999999999999997E-2</v>
      </c>
      <c r="R37" s="141">
        <f t="shared" si="6"/>
        <v>0.15</v>
      </c>
      <c r="S37" s="141">
        <f t="shared" si="7"/>
        <v>0.22499999999999998</v>
      </c>
      <c r="T37" s="141">
        <f t="shared" si="8"/>
        <v>0.3</v>
      </c>
      <c r="U37" s="140">
        <f t="shared" si="9"/>
        <v>0.3</v>
      </c>
      <c r="V37" s="297"/>
      <c r="W37" s="297"/>
      <c r="X37" s="297"/>
      <c r="Y37" s="297"/>
      <c r="Z37" s="294"/>
      <c r="AA37" s="294"/>
      <c r="AB37" s="345"/>
    </row>
    <row r="38" spans="1:28" ht="32.4" customHeight="1" x14ac:dyDescent="0.2">
      <c r="A38" s="542"/>
      <c r="B38" s="359"/>
      <c r="C38" s="361"/>
      <c r="D38" s="361"/>
      <c r="E38" s="688"/>
      <c r="F38" s="688"/>
      <c r="G38" s="688"/>
      <c r="H38" s="688"/>
      <c r="I38" s="689"/>
      <c r="J38" s="687"/>
      <c r="K38" s="281">
        <v>0.3</v>
      </c>
      <c r="L38" s="669" t="s">
        <v>34</v>
      </c>
      <c r="M38" s="670">
        <v>0</v>
      </c>
      <c r="N38" s="670">
        <v>0</v>
      </c>
      <c r="O38" s="670">
        <v>0</v>
      </c>
      <c r="P38" s="671">
        <v>0</v>
      </c>
      <c r="Q38" s="156">
        <f t="shared" si="5"/>
        <v>0</v>
      </c>
      <c r="R38" s="156">
        <f t="shared" si="6"/>
        <v>0</v>
      </c>
      <c r="S38" s="156">
        <f t="shared" si="7"/>
        <v>0</v>
      </c>
      <c r="T38" s="156">
        <f t="shared" si="8"/>
        <v>0</v>
      </c>
      <c r="U38" s="160">
        <f t="shared" si="9"/>
        <v>0</v>
      </c>
      <c r="V38" s="298"/>
      <c r="W38" s="298"/>
      <c r="X38" s="298"/>
      <c r="Y38" s="298"/>
      <c r="Z38" s="295"/>
      <c r="AA38" s="295"/>
      <c r="AB38" s="346"/>
    </row>
    <row r="39" spans="1:28" ht="33.75" customHeight="1" x14ac:dyDescent="0.2">
      <c r="A39" s="1"/>
      <c r="B39" s="2"/>
      <c r="C39" s="2"/>
      <c r="D39" s="2"/>
      <c r="E39" s="3"/>
      <c r="F39" s="3"/>
      <c r="G39" s="3"/>
      <c r="H39" s="3"/>
      <c r="I39" s="4"/>
      <c r="J39" s="5"/>
      <c r="K39" s="3"/>
      <c r="L39" s="3"/>
      <c r="M39" s="2"/>
      <c r="N39" s="2"/>
      <c r="O39" s="2"/>
      <c r="P39" s="2"/>
      <c r="Q39" s="629"/>
      <c r="R39" s="629"/>
      <c r="S39" s="629"/>
      <c r="T39" s="629"/>
      <c r="U39" s="629"/>
      <c r="V39" s="143"/>
      <c r="W39" s="143"/>
      <c r="X39" s="143"/>
      <c r="Y39" s="143"/>
    </row>
    <row r="40" spans="1:28" ht="33.75" customHeight="1" x14ac:dyDescent="0.2">
      <c r="A40" s="1"/>
      <c r="B40" s="2"/>
      <c r="C40" s="2"/>
      <c r="D40" s="2"/>
      <c r="E40" s="3"/>
      <c r="F40" s="3"/>
      <c r="G40" s="3"/>
      <c r="H40" s="3"/>
      <c r="I40" s="4"/>
      <c r="J40" s="5"/>
      <c r="K40" s="3"/>
      <c r="L40" s="3"/>
      <c r="M40" s="2"/>
      <c r="N40" s="2"/>
      <c r="O40" s="2"/>
      <c r="P40" s="2"/>
      <c r="Q40" s="629"/>
      <c r="R40" s="629"/>
      <c r="S40" s="629"/>
      <c r="T40" s="629"/>
      <c r="U40" s="629"/>
      <c r="V40" s="143"/>
      <c r="W40" s="143"/>
      <c r="X40" s="143"/>
      <c r="Y40" s="143"/>
    </row>
    <row r="41" spans="1:28" ht="33.75" customHeight="1" x14ac:dyDescent="0.2">
      <c r="A41" s="1"/>
      <c r="B41" s="2"/>
      <c r="C41" s="2"/>
      <c r="D41" s="2"/>
      <c r="E41" s="3"/>
      <c r="F41" s="3"/>
      <c r="G41" s="3"/>
      <c r="H41" s="3"/>
      <c r="I41" s="4"/>
      <c r="J41" s="5"/>
      <c r="K41" s="3"/>
      <c r="L41" s="3"/>
      <c r="M41" s="2"/>
      <c r="N41" s="2"/>
      <c r="O41" s="2"/>
      <c r="P41" s="2"/>
      <c r="Q41" s="651"/>
      <c r="R41" s="651"/>
      <c r="S41" s="651"/>
      <c r="T41" s="651"/>
      <c r="U41" s="652"/>
      <c r="V41" s="143"/>
      <c r="W41" s="143"/>
      <c r="X41" s="143"/>
      <c r="Y41" s="143"/>
    </row>
    <row r="42" spans="1:28" ht="33.75" customHeight="1" x14ac:dyDescent="0.2">
      <c r="A42" s="1"/>
      <c r="B42" s="2"/>
      <c r="C42" s="2"/>
      <c r="D42" s="2"/>
      <c r="E42" s="3"/>
      <c r="F42" s="3"/>
      <c r="G42" s="3"/>
      <c r="H42" s="3"/>
      <c r="I42" s="4"/>
      <c r="J42" s="5"/>
      <c r="K42" s="3"/>
      <c r="L42" s="3"/>
      <c r="M42" s="2"/>
      <c r="N42" s="2"/>
      <c r="O42" s="2"/>
      <c r="P42" s="2"/>
      <c r="Q42" s="653"/>
      <c r="R42" s="653"/>
      <c r="S42" s="653"/>
      <c r="T42" s="653"/>
      <c r="U42" s="653"/>
      <c r="V42" s="143"/>
      <c r="W42" s="143"/>
      <c r="X42" s="143"/>
      <c r="Y42" s="143"/>
    </row>
    <row r="43" spans="1:28" ht="33.75" customHeight="1" x14ac:dyDescent="0.2">
      <c r="A43" s="1"/>
      <c r="B43" s="2"/>
      <c r="C43" s="2"/>
      <c r="D43" s="2"/>
      <c r="E43" s="3"/>
      <c r="F43" s="3"/>
      <c r="G43" s="3"/>
      <c r="H43" s="3"/>
      <c r="I43" s="4"/>
      <c r="J43" s="5"/>
      <c r="K43" s="3"/>
      <c r="L43" s="3"/>
      <c r="M43" s="2"/>
      <c r="N43" s="2"/>
      <c r="O43" s="2"/>
      <c r="P43" s="2"/>
      <c r="Q43" s="629"/>
      <c r="R43" s="629"/>
      <c r="S43" s="629"/>
      <c r="T43" s="629"/>
      <c r="U43" s="629"/>
      <c r="V43" s="351"/>
      <c r="W43" s="351"/>
      <c r="X43" s="351"/>
      <c r="Y43" s="351"/>
    </row>
    <row r="44" spans="1:28" ht="33.75" customHeight="1" x14ac:dyDescent="0.2">
      <c r="A44" s="1"/>
      <c r="B44" s="2"/>
      <c r="C44" s="2"/>
      <c r="D44" s="2"/>
      <c r="E44" s="3"/>
      <c r="F44" s="3"/>
      <c r="G44" s="3"/>
      <c r="H44" s="3"/>
      <c r="I44" s="4"/>
      <c r="J44" s="5"/>
      <c r="K44" s="3"/>
      <c r="L44" s="3"/>
      <c r="M44" s="2"/>
      <c r="N44" s="2"/>
      <c r="O44" s="2"/>
      <c r="P44" s="2"/>
      <c r="Q44" s="631"/>
      <c r="R44" s="631"/>
      <c r="S44" s="631"/>
      <c r="T44" s="631"/>
      <c r="U44" s="631"/>
      <c r="V44" s="351"/>
      <c r="W44" s="351"/>
      <c r="X44" s="351"/>
      <c r="Y44" s="351"/>
    </row>
    <row r="45" spans="1:28" ht="33.75" customHeight="1" x14ac:dyDescent="0.2">
      <c r="A45" s="1"/>
      <c r="B45" s="2"/>
      <c r="C45" s="2"/>
      <c r="D45" s="2"/>
      <c r="E45" s="3"/>
      <c r="F45" s="3"/>
      <c r="G45" s="3"/>
      <c r="H45" s="3"/>
      <c r="I45" s="4"/>
      <c r="J45" s="5"/>
      <c r="K45" s="3"/>
      <c r="L45" s="3"/>
      <c r="M45" s="2"/>
      <c r="N45" s="2"/>
      <c r="O45" s="2"/>
      <c r="P45" s="2"/>
      <c r="Q45" s="142"/>
      <c r="R45" s="142"/>
      <c r="S45" s="142"/>
      <c r="T45" s="142"/>
      <c r="U45" s="143"/>
      <c r="V45" s="351"/>
      <c r="W45" s="351"/>
      <c r="X45" s="351"/>
      <c r="Y45" s="351"/>
    </row>
    <row r="46" spans="1:28" ht="33.75" customHeight="1" x14ac:dyDescent="0.2">
      <c r="A46" s="1"/>
      <c r="B46" s="2"/>
      <c r="C46" s="2"/>
      <c r="D46" s="2"/>
      <c r="E46" s="3"/>
      <c r="F46" s="3"/>
      <c r="G46" s="3"/>
      <c r="H46" s="3"/>
      <c r="I46" s="4"/>
      <c r="J46" s="5"/>
      <c r="K46" s="3"/>
      <c r="L46" s="3"/>
      <c r="M46" s="2"/>
      <c r="N46" s="2"/>
      <c r="O46" s="2"/>
      <c r="P46" s="2"/>
      <c r="Q46" s="142"/>
      <c r="R46" s="142"/>
      <c r="S46" s="142"/>
      <c r="T46" s="142"/>
      <c r="U46" s="143"/>
      <c r="V46" s="351"/>
      <c r="W46" s="351"/>
      <c r="X46" s="351"/>
      <c r="Y46" s="351"/>
    </row>
    <row r="47" spans="1:28" ht="33.75" customHeight="1" x14ac:dyDescent="0.2">
      <c r="A47" s="1"/>
      <c r="B47" s="2"/>
      <c r="C47" s="2"/>
      <c r="D47" s="2"/>
      <c r="E47" s="3"/>
      <c r="F47" s="3"/>
      <c r="G47" s="3"/>
      <c r="H47" s="3"/>
      <c r="I47" s="4"/>
      <c r="J47" s="5"/>
      <c r="K47" s="3"/>
      <c r="L47" s="3"/>
      <c r="M47" s="2"/>
      <c r="N47" s="2"/>
      <c r="O47" s="2"/>
      <c r="P47" s="2"/>
      <c r="Q47" s="142"/>
      <c r="R47" s="142"/>
      <c r="S47" s="142"/>
      <c r="T47" s="142"/>
      <c r="U47" s="143"/>
      <c r="V47" s="351"/>
      <c r="W47" s="351"/>
      <c r="X47" s="351"/>
      <c r="Y47" s="351"/>
    </row>
    <row r="48" spans="1:28" ht="33.75" customHeight="1" x14ac:dyDescent="0.2">
      <c r="A48" s="1"/>
      <c r="B48" s="2"/>
      <c r="C48" s="2"/>
      <c r="D48" s="2"/>
      <c r="E48" s="3"/>
      <c r="F48" s="3"/>
      <c r="G48" s="3"/>
      <c r="H48" s="3"/>
      <c r="I48" s="4"/>
      <c r="J48" s="5"/>
      <c r="K48" s="3"/>
      <c r="L48" s="3"/>
      <c r="M48" s="2"/>
      <c r="N48" s="2"/>
      <c r="O48" s="2"/>
      <c r="P48" s="2"/>
      <c r="Q48" s="142"/>
      <c r="R48" s="142"/>
      <c r="S48" s="142"/>
      <c r="T48" s="142"/>
      <c r="U48" s="143"/>
      <c r="V48" s="351"/>
      <c r="W48" s="351"/>
      <c r="X48" s="351"/>
      <c r="Y48" s="351"/>
    </row>
    <row r="49" spans="1:25" ht="33.75" customHeight="1" x14ac:dyDescent="0.2">
      <c r="A49" s="1"/>
      <c r="B49" s="2"/>
      <c r="C49" s="2"/>
      <c r="D49" s="2"/>
      <c r="E49" s="3"/>
      <c r="F49" s="3"/>
      <c r="G49" s="3"/>
      <c r="H49" s="3"/>
      <c r="I49" s="4"/>
      <c r="J49" s="5"/>
      <c r="K49" s="3"/>
      <c r="L49" s="3"/>
      <c r="M49" s="2"/>
      <c r="N49" s="2"/>
      <c r="O49" s="2"/>
      <c r="P49" s="2"/>
      <c r="Q49" s="142"/>
      <c r="R49" s="142"/>
      <c r="S49" s="142"/>
      <c r="T49" s="142"/>
      <c r="U49" s="143"/>
      <c r="V49" s="351"/>
      <c r="W49" s="351"/>
      <c r="X49" s="351"/>
      <c r="Y49" s="351"/>
    </row>
    <row r="50" spans="1:25" ht="33.75" customHeight="1" x14ac:dyDescent="0.2">
      <c r="A50" s="1"/>
      <c r="B50" s="2"/>
      <c r="C50" s="2"/>
      <c r="D50" s="2"/>
      <c r="E50" s="3"/>
      <c r="F50" s="3"/>
      <c r="G50" s="3"/>
      <c r="H50" s="3"/>
      <c r="I50" s="4"/>
      <c r="J50" s="5"/>
      <c r="K50" s="3"/>
      <c r="L50" s="3"/>
      <c r="M50" s="2"/>
      <c r="N50" s="2"/>
      <c r="O50" s="2"/>
      <c r="P50" s="2"/>
      <c r="Q50" s="142"/>
      <c r="R50" s="142"/>
      <c r="S50" s="142"/>
      <c r="T50" s="142"/>
      <c r="U50" s="143"/>
      <c r="V50" s="351"/>
      <c r="W50" s="351"/>
      <c r="X50" s="351"/>
      <c r="Y50" s="351"/>
    </row>
    <row r="51" spans="1:25" ht="33.75" customHeight="1" x14ac:dyDescent="0.2">
      <c r="A51" s="1"/>
      <c r="B51" s="2"/>
      <c r="C51" s="2"/>
      <c r="D51" s="2"/>
      <c r="E51" s="3"/>
      <c r="F51" s="3"/>
      <c r="G51" s="3"/>
      <c r="H51" s="3"/>
      <c r="I51" s="4"/>
      <c r="J51" s="5"/>
      <c r="K51" s="3"/>
      <c r="L51" s="3"/>
      <c r="M51" s="2"/>
      <c r="N51" s="2"/>
      <c r="O51" s="2"/>
      <c r="P51" s="2"/>
      <c r="Q51" s="142"/>
      <c r="R51" s="142"/>
      <c r="S51" s="142"/>
      <c r="T51" s="142"/>
      <c r="U51" s="143"/>
      <c r="V51" s="351"/>
      <c r="W51" s="351"/>
      <c r="X51" s="351"/>
      <c r="Y51" s="351"/>
    </row>
    <row r="52" spans="1:25" ht="33.75" customHeight="1" x14ac:dyDescent="0.2">
      <c r="A52" s="1"/>
      <c r="B52" s="2"/>
      <c r="C52" s="2"/>
      <c r="D52" s="2"/>
      <c r="E52" s="3"/>
      <c r="F52" s="3"/>
      <c r="G52" s="3"/>
      <c r="H52" s="3"/>
      <c r="I52" s="4"/>
      <c r="J52" s="5"/>
      <c r="K52" s="3"/>
      <c r="L52" s="3"/>
      <c r="M52" s="2"/>
      <c r="N52" s="2"/>
      <c r="O52" s="2"/>
      <c r="P52" s="2"/>
      <c r="Q52" s="142"/>
      <c r="R52" s="142"/>
      <c r="S52" s="142"/>
      <c r="T52" s="142"/>
      <c r="U52" s="143"/>
      <c r="V52" s="351"/>
      <c r="W52" s="351"/>
      <c r="X52" s="351"/>
      <c r="Y52" s="351"/>
    </row>
    <row r="53" spans="1:25" ht="33.75" customHeight="1" x14ac:dyDescent="0.2">
      <c r="Q53" s="142"/>
      <c r="R53" s="142"/>
      <c r="S53" s="142"/>
      <c r="T53" s="142"/>
      <c r="U53" s="143"/>
      <c r="V53" s="351"/>
      <c r="W53" s="351"/>
      <c r="X53" s="351"/>
      <c r="Y53" s="351"/>
    </row>
    <row r="54" spans="1:25" ht="33.75" customHeight="1" x14ac:dyDescent="0.2">
      <c r="Q54" s="142"/>
      <c r="R54" s="142"/>
      <c r="S54" s="142"/>
      <c r="T54" s="142"/>
      <c r="U54" s="143"/>
      <c r="V54" s="351"/>
      <c r="W54" s="351"/>
      <c r="X54" s="351"/>
      <c r="Y54" s="351"/>
    </row>
    <row r="55" spans="1:25" ht="33.75" customHeight="1" x14ac:dyDescent="0.2">
      <c r="Q55" s="142"/>
      <c r="R55" s="142"/>
      <c r="S55" s="142"/>
      <c r="T55" s="142"/>
      <c r="U55" s="143"/>
      <c r="V55" s="350"/>
      <c r="W55" s="350"/>
      <c r="X55" s="350"/>
      <c r="Y55" s="350"/>
    </row>
    <row r="56" spans="1:25" ht="33.75" customHeight="1" x14ac:dyDescent="0.2">
      <c r="Q56" s="142"/>
      <c r="R56" s="142"/>
      <c r="S56" s="142"/>
      <c r="T56" s="142"/>
      <c r="U56" s="143"/>
      <c r="V56" s="350"/>
      <c r="W56" s="350"/>
      <c r="X56" s="350"/>
      <c r="Y56" s="350"/>
    </row>
    <row r="57" spans="1:25" ht="33.75" customHeight="1" x14ac:dyDescent="0.2">
      <c r="Q57" s="142"/>
      <c r="R57" s="142"/>
      <c r="S57" s="142"/>
      <c r="T57" s="142"/>
      <c r="U57" s="143"/>
      <c r="V57" s="350"/>
      <c r="W57" s="350"/>
      <c r="X57" s="350"/>
      <c r="Y57" s="350"/>
    </row>
    <row r="58" spans="1:25" ht="33.75" customHeight="1" x14ac:dyDescent="0.2">
      <c r="Q58" s="142"/>
      <c r="R58" s="142"/>
      <c r="S58" s="142"/>
      <c r="T58" s="142"/>
      <c r="U58" s="143"/>
      <c r="V58" s="350"/>
      <c r="W58" s="350"/>
      <c r="X58" s="350"/>
      <c r="Y58" s="350"/>
    </row>
    <row r="59" spans="1:25" ht="33.75" customHeight="1" x14ac:dyDescent="0.2">
      <c r="Q59" s="142"/>
      <c r="R59" s="142"/>
      <c r="S59" s="142"/>
      <c r="T59" s="142"/>
      <c r="U59" s="143"/>
      <c r="V59" s="350"/>
      <c r="W59" s="350"/>
      <c r="X59" s="350"/>
      <c r="Y59" s="350"/>
    </row>
    <row r="60" spans="1:25" ht="33.75" customHeight="1" x14ac:dyDescent="0.2">
      <c r="Q60" s="142"/>
      <c r="R60" s="142"/>
      <c r="S60" s="142"/>
      <c r="T60" s="142"/>
      <c r="U60" s="143"/>
      <c r="V60" s="350"/>
      <c r="W60" s="350"/>
      <c r="X60" s="350"/>
      <c r="Y60" s="350"/>
    </row>
    <row r="61" spans="1:25" ht="33.75" customHeight="1" x14ac:dyDescent="0.2">
      <c r="Q61" s="142"/>
      <c r="R61" s="142"/>
      <c r="S61" s="142"/>
      <c r="T61" s="142"/>
      <c r="U61" s="143"/>
      <c r="V61" s="350"/>
      <c r="W61" s="350"/>
      <c r="X61" s="350"/>
      <c r="Y61" s="350"/>
    </row>
    <row r="62" spans="1:25" ht="33.75" customHeight="1" x14ac:dyDescent="0.2">
      <c r="Q62" s="142"/>
      <c r="R62" s="142"/>
      <c r="S62" s="142"/>
      <c r="T62" s="142"/>
      <c r="U62" s="143"/>
      <c r="V62" s="350"/>
      <c r="W62" s="350"/>
      <c r="X62" s="350"/>
      <c r="Y62" s="350"/>
    </row>
    <row r="63" spans="1:25" ht="33.75" customHeight="1" x14ac:dyDescent="0.2">
      <c r="Q63" s="142"/>
      <c r="R63" s="142"/>
      <c r="S63" s="142"/>
      <c r="T63" s="142"/>
      <c r="U63" s="143"/>
      <c r="V63" s="350"/>
      <c r="W63" s="350"/>
      <c r="X63" s="350"/>
      <c r="Y63" s="350"/>
    </row>
    <row r="64" spans="1:25" ht="33.75" customHeight="1" x14ac:dyDescent="0.2">
      <c r="Q64" s="142"/>
      <c r="R64" s="142"/>
      <c r="S64" s="142"/>
      <c r="T64" s="142"/>
      <c r="U64" s="143"/>
      <c r="V64" s="350"/>
      <c r="W64" s="350"/>
      <c r="X64" s="350"/>
      <c r="Y64" s="350"/>
    </row>
    <row r="65" spans="17:25" ht="33.75" customHeight="1" x14ac:dyDescent="0.2">
      <c r="Q65" s="142"/>
      <c r="R65" s="142"/>
      <c r="S65" s="142"/>
      <c r="T65" s="142"/>
      <c r="U65" s="143"/>
      <c r="V65" s="351"/>
      <c r="W65" s="351"/>
      <c r="X65" s="351"/>
      <c r="Y65" s="351"/>
    </row>
    <row r="66" spans="17:25" ht="33.75" customHeight="1" x14ac:dyDescent="0.2">
      <c r="Q66" s="142"/>
      <c r="R66" s="142"/>
      <c r="S66" s="142"/>
      <c r="T66" s="142"/>
      <c r="U66" s="143"/>
      <c r="V66" s="351"/>
      <c r="W66" s="351"/>
      <c r="X66" s="351"/>
      <c r="Y66" s="351"/>
    </row>
    <row r="67" spans="17:25" ht="33.75" customHeight="1" x14ac:dyDescent="0.2">
      <c r="Q67" s="142"/>
      <c r="R67" s="142"/>
      <c r="S67" s="142"/>
      <c r="T67" s="142"/>
      <c r="U67" s="143"/>
      <c r="V67" s="351"/>
      <c r="W67" s="351"/>
      <c r="X67" s="351"/>
      <c r="Y67" s="351"/>
    </row>
    <row r="68" spans="17:25" ht="33.75" customHeight="1" x14ac:dyDescent="0.2">
      <c r="Q68" s="142"/>
      <c r="R68" s="142"/>
      <c r="S68" s="142"/>
      <c r="T68" s="142"/>
      <c r="U68" s="143"/>
      <c r="V68" s="351"/>
      <c r="W68" s="351"/>
      <c r="X68" s="351"/>
      <c r="Y68" s="351"/>
    </row>
    <row r="69" spans="17:25" ht="33.75" customHeight="1" x14ac:dyDescent="0.2">
      <c r="Q69" s="142"/>
      <c r="R69" s="142"/>
      <c r="S69" s="142"/>
      <c r="T69" s="142"/>
      <c r="U69" s="143"/>
      <c r="V69" s="351"/>
      <c r="W69" s="351"/>
      <c r="X69" s="351"/>
      <c r="Y69" s="351"/>
    </row>
    <row r="70" spans="17:25" ht="33.75" customHeight="1" x14ac:dyDescent="0.2">
      <c r="Q70" s="142"/>
      <c r="R70" s="142"/>
      <c r="S70" s="142"/>
      <c r="T70" s="142"/>
      <c r="U70" s="143"/>
      <c r="V70" s="351"/>
      <c r="W70" s="351"/>
      <c r="X70" s="351"/>
      <c r="Y70" s="351"/>
    </row>
    <row r="71" spans="17:25" ht="33.75" customHeight="1" x14ac:dyDescent="0.2">
      <c r="Q71" s="142"/>
      <c r="R71" s="142"/>
      <c r="S71" s="142"/>
      <c r="T71" s="142"/>
      <c r="U71" s="143"/>
      <c r="V71" s="351"/>
      <c r="W71" s="351"/>
      <c r="X71" s="351"/>
      <c r="Y71" s="351"/>
    </row>
    <row r="72" spans="17:25" ht="33.75" customHeight="1" x14ac:dyDescent="0.2">
      <c r="Q72" s="142"/>
      <c r="R72" s="142"/>
      <c r="S72" s="142"/>
      <c r="T72" s="142"/>
      <c r="U72" s="143"/>
      <c r="V72" s="351"/>
      <c r="W72" s="351"/>
      <c r="X72" s="351"/>
      <c r="Y72" s="351"/>
    </row>
    <row r="73" spans="17:25" ht="33.75" customHeight="1" x14ac:dyDescent="0.2">
      <c r="Q73" s="142"/>
      <c r="R73" s="142"/>
      <c r="S73" s="142"/>
      <c r="T73" s="142"/>
      <c r="U73" s="143"/>
      <c r="V73" s="351"/>
      <c r="W73" s="351"/>
      <c r="X73" s="351"/>
      <c r="Y73" s="351"/>
    </row>
    <row r="74" spans="17:25" ht="33.75" customHeight="1" x14ac:dyDescent="0.2">
      <c r="Q74" s="142"/>
      <c r="R74" s="142"/>
      <c r="S74" s="142"/>
      <c r="T74" s="142"/>
      <c r="U74" s="143"/>
      <c r="V74" s="351"/>
      <c r="W74" s="351"/>
      <c r="X74" s="351"/>
      <c r="Y74" s="351"/>
    </row>
    <row r="75" spans="17:25" ht="33.75" customHeight="1" x14ac:dyDescent="0.2">
      <c r="Q75" s="142"/>
      <c r="R75" s="142"/>
      <c r="S75" s="142"/>
      <c r="T75" s="142"/>
      <c r="U75" s="143"/>
      <c r="V75" s="351"/>
      <c r="W75" s="351"/>
      <c r="X75" s="351"/>
      <c r="Y75" s="351"/>
    </row>
    <row r="76" spans="17:25" ht="33.75" customHeight="1" x14ac:dyDescent="0.2">
      <c r="Q76" s="142"/>
      <c r="R76" s="142"/>
      <c r="S76" s="142"/>
      <c r="T76" s="142"/>
      <c r="U76" s="143"/>
      <c r="V76" s="351"/>
      <c r="W76" s="351"/>
      <c r="X76" s="351"/>
      <c r="Y76" s="351"/>
    </row>
    <row r="77" spans="17:25" ht="33.75" customHeight="1" x14ac:dyDescent="0.2">
      <c r="Q77" s="142"/>
      <c r="R77" s="142"/>
      <c r="S77" s="142"/>
      <c r="T77" s="142"/>
      <c r="U77" s="143"/>
      <c r="V77" s="351"/>
      <c r="W77" s="351"/>
      <c r="X77" s="351"/>
      <c r="Y77" s="351"/>
    </row>
    <row r="78" spans="17:25" ht="33.75" customHeight="1" x14ac:dyDescent="0.2">
      <c r="Q78" s="142"/>
      <c r="R78" s="142"/>
      <c r="S78" s="142"/>
      <c r="T78" s="142"/>
      <c r="U78" s="143"/>
      <c r="V78" s="351"/>
      <c r="W78" s="351"/>
      <c r="X78" s="351"/>
      <c r="Y78" s="351"/>
    </row>
    <row r="79" spans="17:25" ht="33.75" customHeight="1" x14ac:dyDescent="0.2">
      <c r="Q79" s="142"/>
      <c r="R79" s="142"/>
      <c r="S79" s="142"/>
      <c r="T79" s="142"/>
      <c r="U79" s="143"/>
      <c r="V79" s="351"/>
      <c r="W79" s="351"/>
      <c r="X79" s="351"/>
      <c r="Y79" s="351"/>
    </row>
    <row r="80" spans="17:25" ht="33.75" customHeight="1" x14ac:dyDescent="0.2">
      <c r="Q80" s="142"/>
      <c r="R80" s="142"/>
      <c r="S80" s="142"/>
      <c r="T80" s="142"/>
      <c r="U80" s="143"/>
      <c r="V80" s="351"/>
      <c r="W80" s="351"/>
      <c r="X80" s="351"/>
      <c r="Y80" s="351"/>
    </row>
    <row r="81" spans="17:25" ht="33.75" customHeight="1" x14ac:dyDescent="0.2">
      <c r="Q81" s="142"/>
      <c r="R81" s="142"/>
      <c r="S81" s="142"/>
      <c r="T81" s="142"/>
      <c r="U81" s="143"/>
      <c r="V81" s="351"/>
      <c r="W81" s="351"/>
      <c r="X81" s="351"/>
      <c r="Y81" s="351"/>
    </row>
    <row r="82" spans="17:25" ht="33.75" customHeight="1" x14ac:dyDescent="0.2">
      <c r="Q82" s="142"/>
      <c r="R82" s="142"/>
      <c r="S82" s="142"/>
      <c r="T82" s="142"/>
      <c r="U82" s="143"/>
      <c r="V82" s="351"/>
      <c r="W82" s="351"/>
      <c r="X82" s="351"/>
      <c r="Y82" s="351"/>
    </row>
    <row r="83" spans="17:25" ht="33.75" customHeight="1" x14ac:dyDescent="0.2">
      <c r="Q83" s="142"/>
      <c r="R83" s="142"/>
      <c r="S83" s="142"/>
      <c r="T83" s="142"/>
      <c r="U83" s="143"/>
      <c r="V83" s="351"/>
      <c r="W83" s="351"/>
      <c r="X83" s="351"/>
      <c r="Y83" s="351"/>
    </row>
    <row r="84" spans="17:25" ht="33.75" customHeight="1" x14ac:dyDescent="0.2">
      <c r="Q84" s="142"/>
      <c r="R84" s="142"/>
      <c r="S84" s="142"/>
      <c r="T84" s="142"/>
      <c r="U84" s="143"/>
      <c r="V84" s="351"/>
      <c r="W84" s="351"/>
      <c r="X84" s="351"/>
      <c r="Y84" s="351"/>
    </row>
    <row r="85" spans="17:25" ht="33.75" customHeight="1" x14ac:dyDescent="0.2">
      <c r="Q85" s="142"/>
      <c r="R85" s="142"/>
      <c r="S85" s="142"/>
      <c r="T85" s="142"/>
      <c r="U85" s="143"/>
      <c r="V85" s="351"/>
      <c r="W85" s="351"/>
      <c r="X85" s="351"/>
      <c r="Y85" s="351"/>
    </row>
    <row r="86" spans="17:25" ht="33.75" customHeight="1" x14ac:dyDescent="0.2">
      <c r="Q86" s="142"/>
      <c r="R86" s="142"/>
      <c r="S86" s="142"/>
      <c r="T86" s="142"/>
      <c r="U86" s="143"/>
      <c r="V86" s="351"/>
      <c r="W86" s="351"/>
      <c r="X86" s="351"/>
      <c r="Y86" s="351"/>
    </row>
    <row r="87" spans="17:25" ht="33.75" customHeight="1" x14ac:dyDescent="0.2">
      <c r="Q87" s="142"/>
      <c r="R87" s="142"/>
      <c r="S87" s="142"/>
      <c r="T87" s="142"/>
      <c r="U87" s="143"/>
      <c r="V87" s="351"/>
      <c r="W87" s="351"/>
      <c r="X87" s="351"/>
      <c r="Y87" s="351"/>
    </row>
    <row r="88" spans="17:25" ht="33.75" customHeight="1" x14ac:dyDescent="0.2">
      <c r="Q88" s="142"/>
      <c r="R88" s="142"/>
      <c r="S88" s="142"/>
      <c r="T88" s="142"/>
      <c r="U88" s="143"/>
      <c r="V88" s="351"/>
      <c r="W88" s="351"/>
      <c r="X88" s="351"/>
      <c r="Y88" s="351"/>
    </row>
    <row r="89" spans="17:25" ht="33.75" customHeight="1" x14ac:dyDescent="0.2">
      <c r="Q89" s="142"/>
      <c r="R89" s="142"/>
      <c r="S89" s="142"/>
      <c r="T89" s="142"/>
      <c r="U89" s="143"/>
      <c r="V89" s="351"/>
      <c r="W89" s="351"/>
      <c r="X89" s="351"/>
      <c r="Y89" s="351"/>
    </row>
    <row r="90" spans="17:25" ht="33.75" customHeight="1" x14ac:dyDescent="0.2">
      <c r="Q90" s="142"/>
      <c r="R90" s="142"/>
      <c r="S90" s="142"/>
      <c r="T90" s="142"/>
      <c r="U90" s="143"/>
      <c r="V90" s="351"/>
      <c r="W90" s="351"/>
      <c r="X90" s="351"/>
      <c r="Y90" s="351"/>
    </row>
    <row r="91" spans="17:25" ht="33.75" customHeight="1" x14ac:dyDescent="0.2">
      <c r="Q91" s="142"/>
      <c r="R91" s="142"/>
      <c r="S91" s="142"/>
      <c r="T91" s="142"/>
      <c r="U91" s="143"/>
      <c r="V91" s="351"/>
      <c r="W91" s="351"/>
      <c r="X91" s="351"/>
      <c r="Y91" s="351"/>
    </row>
    <row r="92" spans="17:25" ht="33.75" customHeight="1" x14ac:dyDescent="0.2">
      <c r="Q92" s="142"/>
      <c r="R92" s="142"/>
      <c r="S92" s="142"/>
      <c r="T92" s="142"/>
      <c r="U92" s="143"/>
      <c r="V92" s="351"/>
      <c r="W92" s="351"/>
      <c r="X92" s="351"/>
      <c r="Y92" s="351"/>
    </row>
    <row r="93" spans="17:25" ht="33.75" customHeight="1" x14ac:dyDescent="0.2">
      <c r="Q93" s="142"/>
      <c r="R93" s="142"/>
      <c r="S93" s="142"/>
      <c r="T93" s="142"/>
      <c r="U93" s="143"/>
      <c r="V93" s="351"/>
      <c r="W93" s="351"/>
      <c r="X93" s="351"/>
      <c r="Y93" s="351"/>
    </row>
    <row r="94" spans="17:25" ht="33.75" customHeight="1" x14ac:dyDescent="0.2">
      <c r="Q94" s="142"/>
      <c r="R94" s="142"/>
      <c r="S94" s="142"/>
      <c r="T94" s="142"/>
      <c r="U94" s="143"/>
      <c r="V94" s="351"/>
      <c r="W94" s="351"/>
      <c r="X94" s="351"/>
      <c r="Y94" s="351"/>
    </row>
    <row r="95" spans="17:25" ht="33.75" customHeight="1" x14ac:dyDescent="0.2">
      <c r="Q95" s="106"/>
      <c r="R95" s="106"/>
      <c r="S95" s="106"/>
      <c r="T95" s="106"/>
      <c r="U95" s="106"/>
      <c r="V95" s="106"/>
      <c r="W95" s="106"/>
      <c r="X95" s="106"/>
      <c r="Y95" s="106"/>
    </row>
    <row r="96" spans="17:25" ht="33.75" customHeight="1" x14ac:dyDescent="0.2">
      <c r="Q96" s="106"/>
      <c r="R96" s="106"/>
      <c r="S96" s="106"/>
      <c r="T96" s="106"/>
      <c r="U96" s="106"/>
      <c r="V96" s="106"/>
      <c r="W96" s="106"/>
      <c r="X96" s="106"/>
      <c r="Y96" s="106"/>
    </row>
    <row r="97" spans="17:25" ht="33.75" customHeight="1" x14ac:dyDescent="0.2">
      <c r="Q97" s="106"/>
      <c r="R97" s="106"/>
      <c r="S97" s="106"/>
      <c r="T97" s="106"/>
      <c r="U97" s="106"/>
      <c r="V97" s="106"/>
      <c r="W97" s="106"/>
      <c r="X97" s="106"/>
      <c r="Y97" s="106"/>
    </row>
    <row r="98" spans="17:25" ht="33.75" customHeight="1" x14ac:dyDescent="0.2">
      <c r="Q98" s="106"/>
      <c r="R98" s="106"/>
      <c r="S98" s="106"/>
      <c r="T98" s="106"/>
      <c r="U98" s="106"/>
      <c r="V98" s="106"/>
      <c r="W98" s="106"/>
      <c r="X98" s="106"/>
      <c r="Y98" s="106"/>
    </row>
    <row r="99" spans="17:25" ht="33.75" customHeight="1" x14ac:dyDescent="0.2">
      <c r="Q99" s="106"/>
      <c r="R99" s="106"/>
      <c r="S99" s="106"/>
      <c r="T99" s="106"/>
      <c r="U99" s="106"/>
      <c r="V99" s="106"/>
      <c r="W99" s="106"/>
      <c r="X99" s="106"/>
      <c r="Y99" s="106"/>
    </row>
    <row r="100" spans="17:25" ht="33.75" customHeight="1" x14ac:dyDescent="0.2">
      <c r="Q100" s="106"/>
      <c r="R100" s="106"/>
      <c r="S100" s="106"/>
      <c r="T100" s="106"/>
      <c r="U100" s="106"/>
      <c r="V100" s="106"/>
      <c r="W100" s="106"/>
      <c r="X100" s="106"/>
      <c r="Y100" s="106"/>
    </row>
    <row r="101" spans="17:25" ht="33.75" customHeight="1" x14ac:dyDescent="0.2">
      <c r="Q101" s="106"/>
      <c r="R101" s="106"/>
      <c r="S101" s="106"/>
      <c r="T101" s="106"/>
      <c r="U101" s="106"/>
      <c r="V101" s="106"/>
      <c r="W101" s="106"/>
      <c r="X101" s="106"/>
      <c r="Y101" s="106"/>
    </row>
    <row r="102" spans="17:25" ht="33.75" customHeight="1" x14ac:dyDescent="0.2">
      <c r="Q102" s="106"/>
      <c r="R102" s="106"/>
      <c r="S102" s="106"/>
      <c r="T102" s="106"/>
      <c r="U102" s="106"/>
      <c r="V102" s="106"/>
      <c r="W102" s="106"/>
      <c r="X102" s="106"/>
      <c r="Y102" s="106"/>
    </row>
    <row r="103" spans="17:25" ht="33.75" customHeight="1" x14ac:dyDescent="0.2">
      <c r="Q103" s="106"/>
      <c r="R103" s="106"/>
      <c r="S103" s="106"/>
      <c r="T103" s="106"/>
      <c r="U103" s="106"/>
      <c r="V103" s="106"/>
      <c r="W103" s="106"/>
      <c r="X103" s="106"/>
      <c r="Y103" s="106"/>
    </row>
    <row r="104" spans="17:25" ht="33.75" customHeight="1" x14ac:dyDescent="0.2">
      <c r="Q104" s="106"/>
      <c r="R104" s="106"/>
      <c r="S104" s="106"/>
      <c r="T104" s="106"/>
      <c r="U104" s="106"/>
      <c r="V104" s="106"/>
      <c r="W104" s="106"/>
      <c r="X104" s="106"/>
      <c r="Y104" s="106"/>
    </row>
    <row r="105" spans="17:25" ht="33.75" customHeight="1" x14ac:dyDescent="0.2">
      <c r="Q105" s="106"/>
      <c r="R105" s="106"/>
      <c r="S105" s="106"/>
      <c r="T105" s="106"/>
      <c r="U105" s="106"/>
      <c r="V105" s="106"/>
      <c r="W105" s="106"/>
      <c r="X105" s="106"/>
      <c r="Y105" s="106"/>
    </row>
    <row r="106" spans="17:25" ht="33.75" customHeight="1" x14ac:dyDescent="0.2">
      <c r="Q106" s="106"/>
      <c r="R106" s="106"/>
      <c r="S106" s="106"/>
      <c r="T106" s="106"/>
      <c r="U106" s="106"/>
      <c r="V106" s="106"/>
      <c r="W106" s="106"/>
      <c r="X106" s="106"/>
      <c r="Y106" s="106"/>
    </row>
    <row r="107" spans="17:25" ht="33.75" customHeight="1" x14ac:dyDescent="0.2">
      <c r="Q107" s="106"/>
      <c r="R107" s="106"/>
      <c r="S107" s="106"/>
      <c r="T107" s="106"/>
      <c r="U107" s="106"/>
      <c r="V107" s="106"/>
      <c r="W107" s="106"/>
      <c r="X107" s="106"/>
      <c r="Y107" s="106"/>
    </row>
    <row r="108" spans="17:25" ht="33.75" customHeight="1" x14ac:dyDescent="0.2">
      <c r="Q108" s="106"/>
      <c r="R108" s="106"/>
      <c r="S108" s="106"/>
      <c r="T108" s="106"/>
      <c r="U108" s="106"/>
      <c r="V108" s="106"/>
      <c r="W108" s="106"/>
      <c r="X108" s="106"/>
      <c r="Y108" s="106"/>
    </row>
    <row r="109" spans="17:25" ht="33.75" customHeight="1" x14ac:dyDescent="0.2">
      <c r="Q109" s="106"/>
      <c r="R109" s="106"/>
      <c r="S109" s="106"/>
      <c r="T109" s="106"/>
      <c r="U109" s="106"/>
      <c r="V109" s="106"/>
      <c r="W109" s="106"/>
      <c r="X109" s="106"/>
      <c r="Y109" s="106"/>
    </row>
    <row r="110" spans="17:25" ht="33.75" customHeight="1" x14ac:dyDescent="0.2">
      <c r="Q110" s="106"/>
      <c r="R110" s="106"/>
      <c r="S110" s="106"/>
      <c r="T110" s="106"/>
      <c r="U110" s="106"/>
      <c r="V110" s="106"/>
      <c r="W110" s="106"/>
      <c r="X110" s="106"/>
      <c r="Y110" s="106"/>
    </row>
    <row r="111" spans="17:25" ht="33.75" customHeight="1" x14ac:dyDescent="0.2">
      <c r="Q111" s="106"/>
      <c r="R111" s="106"/>
      <c r="S111" s="106"/>
      <c r="T111" s="106"/>
      <c r="U111" s="106"/>
      <c r="V111" s="106"/>
      <c r="W111" s="106"/>
      <c r="X111" s="106"/>
      <c r="Y111" s="106"/>
    </row>
    <row r="112" spans="17:25" ht="33.75" customHeight="1" x14ac:dyDescent="0.2">
      <c r="Q112" s="106"/>
      <c r="R112" s="106"/>
      <c r="S112" s="106"/>
      <c r="T112" s="106"/>
      <c r="U112" s="106"/>
      <c r="V112" s="106"/>
      <c r="W112" s="106"/>
      <c r="X112" s="106"/>
      <c r="Y112" s="106"/>
    </row>
    <row r="113" spans="17:25" ht="33.75" customHeight="1" x14ac:dyDescent="0.2">
      <c r="Q113" s="106"/>
      <c r="R113" s="106"/>
      <c r="S113" s="106"/>
      <c r="T113" s="106"/>
      <c r="U113" s="106"/>
      <c r="V113" s="106"/>
      <c r="W113" s="106"/>
      <c r="X113" s="106"/>
      <c r="Y113" s="106"/>
    </row>
    <row r="114" spans="17:25" ht="33.75" customHeight="1" x14ac:dyDescent="0.2">
      <c r="Q114" s="106"/>
      <c r="R114" s="106"/>
      <c r="S114" s="106"/>
      <c r="T114" s="106"/>
      <c r="U114" s="106"/>
      <c r="V114" s="106"/>
      <c r="W114" s="106"/>
      <c r="X114" s="106"/>
      <c r="Y114" s="106"/>
    </row>
    <row r="115" spans="17:25" ht="33.75" customHeight="1" x14ac:dyDescent="0.2">
      <c r="Q115" s="106"/>
      <c r="R115" s="106"/>
      <c r="S115" s="106"/>
      <c r="T115" s="106"/>
      <c r="U115" s="106"/>
      <c r="V115" s="106"/>
      <c r="W115" s="106"/>
      <c r="X115" s="106"/>
      <c r="Y115" s="106"/>
    </row>
    <row r="116" spans="17:25" ht="33.75" customHeight="1" x14ac:dyDescent="0.2">
      <c r="Q116" s="106"/>
      <c r="R116" s="106"/>
      <c r="S116" s="106"/>
      <c r="T116" s="106"/>
      <c r="U116" s="106"/>
      <c r="V116" s="106"/>
      <c r="W116" s="106"/>
      <c r="X116" s="106"/>
      <c r="Y116" s="106"/>
    </row>
    <row r="117" spans="17:25" ht="33.75" customHeight="1" x14ac:dyDescent="0.2">
      <c r="Q117" s="106"/>
      <c r="R117" s="106"/>
      <c r="S117" s="106"/>
      <c r="T117" s="106"/>
      <c r="U117" s="106"/>
      <c r="V117" s="106"/>
      <c r="W117" s="106"/>
      <c r="X117" s="106"/>
      <c r="Y117" s="106"/>
    </row>
    <row r="118" spans="17:25" ht="33.75" customHeight="1" x14ac:dyDescent="0.2">
      <c r="Q118" s="106"/>
      <c r="R118" s="106"/>
      <c r="S118" s="106"/>
      <c r="T118" s="106"/>
      <c r="U118" s="106"/>
      <c r="V118" s="106"/>
      <c r="W118" s="106"/>
      <c r="X118" s="106"/>
      <c r="Y118" s="106"/>
    </row>
    <row r="119" spans="17:25" ht="33.75" customHeight="1" x14ac:dyDescent="0.2">
      <c r="Q119" s="106"/>
      <c r="R119" s="106"/>
      <c r="S119" s="106"/>
      <c r="T119" s="106"/>
      <c r="U119" s="106"/>
      <c r="V119" s="106"/>
      <c r="W119" s="106"/>
      <c r="X119" s="106"/>
      <c r="Y119" s="106"/>
    </row>
    <row r="120" spans="17:25" ht="33.75" customHeight="1" x14ac:dyDescent="0.2">
      <c r="Q120" s="106"/>
      <c r="R120" s="106"/>
      <c r="S120" s="106"/>
      <c r="T120" s="106"/>
      <c r="U120" s="106"/>
      <c r="V120" s="106"/>
      <c r="W120" s="106"/>
      <c r="X120" s="106"/>
      <c r="Y120" s="106"/>
    </row>
    <row r="121" spans="17:25" ht="33.75" customHeight="1" x14ac:dyDescent="0.2">
      <c r="Q121" s="106"/>
      <c r="R121" s="106"/>
      <c r="S121" s="106"/>
      <c r="T121" s="106"/>
      <c r="U121" s="106"/>
      <c r="V121" s="106"/>
      <c r="W121" s="106"/>
      <c r="X121" s="106"/>
      <c r="Y121" s="106"/>
    </row>
    <row r="122" spans="17:25" ht="33.75" customHeight="1" x14ac:dyDescent="0.2">
      <c r="Q122" s="106"/>
      <c r="R122" s="106"/>
      <c r="S122" s="106"/>
      <c r="T122" s="106"/>
      <c r="U122" s="106"/>
      <c r="V122" s="106"/>
      <c r="W122" s="106"/>
      <c r="X122" s="106"/>
      <c r="Y122" s="106"/>
    </row>
    <row r="123" spans="17:25" ht="33.75" customHeight="1" x14ac:dyDescent="0.2">
      <c r="Q123" s="106"/>
      <c r="R123" s="106"/>
      <c r="S123" s="106"/>
      <c r="T123" s="106"/>
      <c r="U123" s="106"/>
      <c r="V123" s="106"/>
      <c r="W123" s="106"/>
      <c r="X123" s="106"/>
      <c r="Y123" s="106"/>
    </row>
    <row r="124" spans="17:25" ht="33.75" customHeight="1" x14ac:dyDescent="0.2">
      <c r="Q124" s="106"/>
      <c r="R124" s="106"/>
      <c r="S124" s="106"/>
      <c r="T124" s="106"/>
      <c r="U124" s="106"/>
      <c r="V124" s="106"/>
      <c r="W124" s="106"/>
      <c r="X124" s="106"/>
      <c r="Y124" s="106"/>
    </row>
    <row r="125" spans="17:25" ht="33.75" customHeight="1" x14ac:dyDescent="0.2">
      <c r="Q125" s="106"/>
      <c r="R125" s="106"/>
      <c r="S125" s="106"/>
      <c r="T125" s="106"/>
      <c r="U125" s="106"/>
      <c r="V125" s="106"/>
      <c r="W125" s="106"/>
      <c r="X125" s="106"/>
      <c r="Y125" s="106"/>
    </row>
    <row r="126" spans="17:25" ht="33.75" customHeight="1" x14ac:dyDescent="0.2">
      <c r="Q126" s="106"/>
      <c r="R126" s="106"/>
      <c r="S126" s="106"/>
      <c r="T126" s="106"/>
      <c r="U126" s="106"/>
      <c r="V126" s="106"/>
      <c r="W126" s="106"/>
      <c r="X126" s="106"/>
      <c r="Y126" s="106"/>
    </row>
    <row r="127" spans="17:25" ht="33.75" customHeight="1" x14ac:dyDescent="0.2">
      <c r="Q127" s="106"/>
      <c r="R127" s="106"/>
      <c r="S127" s="106"/>
      <c r="T127" s="106"/>
      <c r="U127" s="106"/>
      <c r="V127" s="106"/>
      <c r="W127" s="106"/>
      <c r="X127" s="106"/>
      <c r="Y127" s="106"/>
    </row>
    <row r="128" spans="17:25" ht="33.75" customHeight="1" x14ac:dyDescent="0.2">
      <c r="Q128" s="106"/>
      <c r="R128" s="106"/>
      <c r="S128" s="106"/>
      <c r="T128" s="106"/>
      <c r="U128" s="106"/>
      <c r="V128" s="106"/>
      <c r="W128" s="106"/>
      <c r="X128" s="106"/>
      <c r="Y128" s="106"/>
    </row>
    <row r="129" spans="17:25" ht="33.75" customHeight="1" x14ac:dyDescent="0.2">
      <c r="Q129" s="106"/>
      <c r="R129" s="106"/>
      <c r="S129" s="106"/>
      <c r="T129" s="106"/>
      <c r="U129" s="106"/>
      <c r="V129" s="106"/>
      <c r="W129" s="106"/>
      <c r="X129" s="106"/>
      <c r="Y129" s="106"/>
    </row>
    <row r="130" spans="17:25" ht="33.75" customHeight="1" x14ac:dyDescent="0.2">
      <c r="Q130" s="106"/>
      <c r="R130" s="106"/>
      <c r="S130" s="106"/>
      <c r="T130" s="106"/>
      <c r="U130" s="106"/>
      <c r="V130" s="106"/>
      <c r="W130" s="106"/>
      <c r="X130" s="106"/>
      <c r="Y130" s="106"/>
    </row>
    <row r="131" spans="17:25" ht="33.75" customHeight="1" x14ac:dyDescent="0.2">
      <c r="Q131" s="106"/>
      <c r="R131" s="106"/>
      <c r="S131" s="106"/>
      <c r="T131" s="106"/>
      <c r="U131" s="106"/>
      <c r="V131" s="106"/>
      <c r="W131" s="106"/>
      <c r="X131" s="106"/>
      <c r="Y131" s="106"/>
    </row>
    <row r="132" spans="17:25" ht="33.75" customHeight="1" x14ac:dyDescent="0.2">
      <c r="Q132" s="106"/>
      <c r="R132" s="106"/>
      <c r="S132" s="106"/>
      <c r="T132" s="106"/>
      <c r="U132" s="106"/>
      <c r="V132" s="106"/>
      <c r="W132" s="106"/>
      <c r="X132" s="106"/>
      <c r="Y132" s="106"/>
    </row>
    <row r="133" spans="17:25" ht="33.75" customHeight="1" x14ac:dyDescent="0.2">
      <c r="Q133" s="106"/>
      <c r="R133" s="106"/>
      <c r="S133" s="106"/>
      <c r="T133" s="106"/>
      <c r="U133" s="106"/>
      <c r="V133" s="106"/>
      <c r="W133" s="106"/>
      <c r="X133" s="106"/>
      <c r="Y133" s="106"/>
    </row>
    <row r="134" spans="17:25" ht="33.75" customHeight="1" x14ac:dyDescent="0.2">
      <c r="Q134" s="106"/>
      <c r="R134" s="106"/>
      <c r="S134" s="106"/>
      <c r="T134" s="106"/>
      <c r="U134" s="106"/>
      <c r="V134" s="106"/>
      <c r="W134" s="106"/>
      <c r="X134" s="106"/>
      <c r="Y134" s="106"/>
    </row>
    <row r="135" spans="17:25" ht="33.75" customHeight="1" x14ac:dyDescent="0.2">
      <c r="Q135" s="106"/>
      <c r="R135" s="106"/>
      <c r="S135" s="106"/>
      <c r="T135" s="106"/>
      <c r="U135" s="106"/>
      <c r="V135" s="106"/>
      <c r="W135" s="106"/>
      <c r="X135" s="106"/>
      <c r="Y135" s="106"/>
    </row>
    <row r="136" spans="17:25" ht="33.75" customHeight="1" x14ac:dyDescent="0.2">
      <c r="Q136" s="106"/>
      <c r="R136" s="106"/>
      <c r="S136" s="106"/>
      <c r="T136" s="106"/>
      <c r="U136" s="106"/>
      <c r="V136" s="106"/>
      <c r="W136" s="106"/>
      <c r="X136" s="106"/>
      <c r="Y136" s="106"/>
    </row>
    <row r="137" spans="17:25" ht="33.75" customHeight="1" x14ac:dyDescent="0.2">
      <c r="Q137" s="106"/>
      <c r="R137" s="106"/>
      <c r="S137" s="106"/>
      <c r="T137" s="106"/>
      <c r="U137" s="106"/>
      <c r="V137" s="106"/>
      <c r="W137" s="106"/>
      <c r="X137" s="106"/>
      <c r="Y137" s="106"/>
    </row>
    <row r="138" spans="17:25" ht="33.75" customHeight="1" x14ac:dyDescent="0.2">
      <c r="Q138" s="106"/>
      <c r="R138" s="106"/>
      <c r="S138" s="106"/>
      <c r="T138" s="106"/>
      <c r="U138" s="106"/>
      <c r="V138" s="106"/>
      <c r="W138" s="106"/>
      <c r="X138" s="106"/>
      <c r="Y138" s="106"/>
    </row>
    <row r="139" spans="17:25" ht="33.75" customHeight="1" x14ac:dyDescent="0.2">
      <c r="Q139" s="106"/>
      <c r="R139" s="106"/>
      <c r="S139" s="106"/>
      <c r="T139" s="106"/>
      <c r="U139" s="106"/>
      <c r="V139" s="106"/>
      <c r="W139" s="106"/>
      <c r="X139" s="106"/>
      <c r="Y139" s="106"/>
    </row>
    <row r="140" spans="17:25" ht="33.75" customHeight="1" x14ac:dyDescent="0.2">
      <c r="Q140" s="106"/>
      <c r="R140" s="106"/>
      <c r="S140" s="106"/>
      <c r="T140" s="106"/>
      <c r="U140" s="106"/>
      <c r="V140" s="106"/>
      <c r="W140" s="106"/>
      <c r="X140" s="106"/>
      <c r="Y140" s="106"/>
    </row>
    <row r="141" spans="17:25" ht="33.75" customHeight="1" x14ac:dyDescent="0.2">
      <c r="Q141" s="106"/>
      <c r="R141" s="106"/>
      <c r="S141" s="106"/>
      <c r="T141" s="106"/>
      <c r="U141" s="106"/>
      <c r="V141" s="106"/>
      <c r="W141" s="106"/>
      <c r="X141" s="106"/>
      <c r="Y141" s="106"/>
    </row>
    <row r="142" spans="17:25" ht="33.75" customHeight="1" x14ac:dyDescent="0.2">
      <c r="Q142" s="106"/>
      <c r="R142" s="106"/>
      <c r="S142" s="106"/>
      <c r="T142" s="106"/>
      <c r="U142" s="106"/>
      <c r="V142" s="106"/>
      <c r="W142" s="106"/>
      <c r="X142" s="106"/>
      <c r="Y142" s="106"/>
    </row>
    <row r="143" spans="17:25" ht="33.75" customHeight="1" x14ac:dyDescent="0.2">
      <c r="Q143" s="106"/>
      <c r="R143" s="106"/>
      <c r="S143" s="106"/>
      <c r="T143" s="106"/>
      <c r="U143" s="106"/>
      <c r="V143" s="106"/>
      <c r="W143" s="106"/>
      <c r="X143" s="106"/>
      <c r="Y143" s="106"/>
    </row>
    <row r="144" spans="17:25" ht="33.75" customHeight="1" x14ac:dyDescent="0.2">
      <c r="Q144" s="106"/>
      <c r="R144" s="106"/>
      <c r="S144" s="106"/>
      <c r="T144" s="106"/>
      <c r="U144" s="106"/>
      <c r="V144" s="106"/>
      <c r="W144" s="106"/>
      <c r="X144" s="106"/>
      <c r="Y144" s="106"/>
    </row>
    <row r="145" spans="17:25" ht="33.75" customHeight="1" x14ac:dyDescent="0.2">
      <c r="Q145" s="106"/>
      <c r="R145" s="106"/>
      <c r="S145" s="106"/>
      <c r="T145" s="106"/>
      <c r="U145" s="106"/>
      <c r="V145" s="106"/>
      <c r="W145" s="106"/>
      <c r="X145" s="106"/>
      <c r="Y145" s="106"/>
    </row>
    <row r="146" spans="17:25" ht="33.75" customHeight="1" x14ac:dyDescent="0.2">
      <c r="Q146" s="106"/>
      <c r="R146" s="106"/>
      <c r="S146" s="106"/>
      <c r="T146" s="106"/>
      <c r="U146" s="106"/>
      <c r="V146" s="106"/>
      <c r="W146" s="106"/>
      <c r="X146" s="106"/>
      <c r="Y146" s="106"/>
    </row>
    <row r="147" spans="17:25" ht="33.75" customHeight="1" x14ac:dyDescent="0.2">
      <c r="Q147" s="106"/>
      <c r="R147" s="106"/>
      <c r="S147" s="106"/>
      <c r="T147" s="106"/>
      <c r="U147" s="106"/>
      <c r="V147" s="106"/>
      <c r="W147" s="106"/>
      <c r="X147" s="106"/>
      <c r="Y147" s="106"/>
    </row>
    <row r="148" spans="17:25" ht="33.75" customHeight="1" x14ac:dyDescent="0.2">
      <c r="Q148" s="106"/>
      <c r="R148" s="106"/>
      <c r="S148" s="106"/>
      <c r="T148" s="106"/>
      <c r="U148" s="106"/>
      <c r="V148" s="106"/>
      <c r="W148" s="106"/>
      <c r="X148" s="106"/>
      <c r="Y148" s="106"/>
    </row>
    <row r="149" spans="17:25" ht="33.75" customHeight="1" x14ac:dyDescent="0.2">
      <c r="Q149" s="106"/>
      <c r="R149" s="106"/>
      <c r="S149" s="106"/>
      <c r="T149" s="106"/>
      <c r="U149" s="106"/>
      <c r="V149" s="106"/>
      <c r="W149" s="106"/>
      <c r="X149" s="106"/>
      <c r="Y149" s="106"/>
    </row>
    <row r="150" spans="17:25" ht="33.75" customHeight="1" x14ac:dyDescent="0.2">
      <c r="Q150" s="106"/>
      <c r="R150" s="106"/>
      <c r="S150" s="106"/>
      <c r="T150" s="106"/>
      <c r="U150" s="106"/>
      <c r="V150" s="106"/>
      <c r="W150" s="106"/>
      <c r="X150" s="106"/>
      <c r="Y150" s="106"/>
    </row>
    <row r="151" spans="17:25" ht="33.75" customHeight="1" x14ac:dyDescent="0.2">
      <c r="Q151" s="106"/>
      <c r="R151" s="106"/>
      <c r="S151" s="106"/>
      <c r="T151" s="106"/>
      <c r="U151" s="106"/>
      <c r="V151" s="106"/>
      <c r="W151" s="106"/>
      <c r="X151" s="106"/>
      <c r="Y151" s="106"/>
    </row>
    <row r="152" spans="17:25" ht="33.75" customHeight="1" x14ac:dyDescent="0.2">
      <c r="Q152" s="106"/>
      <c r="R152" s="106"/>
      <c r="S152" s="106"/>
      <c r="T152" s="106"/>
      <c r="U152" s="106"/>
      <c r="V152" s="106"/>
      <c r="W152" s="106"/>
      <c r="X152" s="106"/>
      <c r="Y152" s="106"/>
    </row>
    <row r="153" spans="17:25" ht="33.75" customHeight="1" x14ac:dyDescent="0.2">
      <c r="Q153" s="106"/>
      <c r="R153" s="106"/>
      <c r="S153" s="106"/>
      <c r="T153" s="106"/>
      <c r="U153" s="106"/>
      <c r="V153" s="106"/>
      <c r="W153" s="106"/>
      <c r="X153" s="106"/>
      <c r="Y153" s="106"/>
    </row>
    <row r="154" spans="17:25" ht="33.75" customHeight="1" x14ac:dyDescent="0.2">
      <c r="Q154" s="106"/>
      <c r="R154" s="106"/>
      <c r="S154" s="106"/>
      <c r="T154" s="106"/>
      <c r="U154" s="106"/>
      <c r="V154" s="106"/>
      <c r="W154" s="106"/>
      <c r="X154" s="106"/>
      <c r="Y154" s="106"/>
    </row>
    <row r="155" spans="17:25" ht="33.75" customHeight="1" x14ac:dyDescent="0.2">
      <c r="Q155" s="106"/>
      <c r="R155" s="106"/>
      <c r="S155" s="106"/>
      <c r="T155" s="106"/>
      <c r="U155" s="106"/>
      <c r="V155" s="106"/>
      <c r="W155" s="106"/>
      <c r="X155" s="106"/>
      <c r="Y155" s="106"/>
    </row>
    <row r="156" spans="17:25" ht="33.75" customHeight="1" x14ac:dyDescent="0.2">
      <c r="Q156" s="106"/>
      <c r="R156" s="106"/>
      <c r="S156" s="106"/>
      <c r="T156" s="106"/>
      <c r="U156" s="106"/>
      <c r="V156" s="106"/>
      <c r="W156" s="106"/>
      <c r="X156" s="106"/>
      <c r="Y156" s="106"/>
    </row>
    <row r="157" spans="17:25" ht="33.75" customHeight="1" x14ac:dyDescent="0.2">
      <c r="Q157" s="106"/>
      <c r="R157" s="106"/>
      <c r="S157" s="106"/>
      <c r="T157" s="106"/>
      <c r="U157" s="106"/>
      <c r="V157" s="106"/>
      <c r="W157" s="106"/>
      <c r="X157" s="106"/>
      <c r="Y157" s="106"/>
    </row>
    <row r="158" spans="17:25" ht="33.75" customHeight="1" x14ac:dyDescent="0.2">
      <c r="Q158" s="106"/>
      <c r="R158" s="106"/>
      <c r="S158" s="106"/>
      <c r="T158" s="106"/>
      <c r="U158" s="106"/>
      <c r="V158" s="106"/>
      <c r="W158" s="106"/>
      <c r="X158" s="106"/>
      <c r="Y158" s="106"/>
    </row>
    <row r="159" spans="17:25" ht="33.75" customHeight="1" x14ac:dyDescent="0.2">
      <c r="Q159" s="106"/>
      <c r="R159" s="106"/>
      <c r="S159" s="106"/>
      <c r="T159" s="106"/>
      <c r="U159" s="106"/>
      <c r="V159" s="106"/>
      <c r="W159" s="106"/>
      <c r="X159" s="106"/>
      <c r="Y159" s="106"/>
    </row>
    <row r="160" spans="17:25" ht="33.75" customHeight="1" x14ac:dyDescent="0.2">
      <c r="Q160" s="106"/>
      <c r="R160" s="106"/>
      <c r="S160" s="106"/>
      <c r="T160" s="106"/>
      <c r="U160" s="106"/>
      <c r="V160" s="106"/>
      <c r="W160" s="106"/>
      <c r="X160" s="106"/>
      <c r="Y160" s="106"/>
    </row>
    <row r="161" spans="17:25" ht="33.75" customHeight="1" x14ac:dyDescent="0.2">
      <c r="Q161" s="106"/>
      <c r="R161" s="106"/>
      <c r="S161" s="106"/>
      <c r="T161" s="106"/>
      <c r="U161" s="106"/>
      <c r="V161" s="106"/>
      <c r="W161" s="106"/>
      <c r="X161" s="106"/>
      <c r="Y161" s="106"/>
    </row>
    <row r="162" spans="17:25" ht="33.75" customHeight="1" x14ac:dyDescent="0.2">
      <c r="Q162" s="106"/>
      <c r="R162" s="106"/>
      <c r="S162" s="106"/>
      <c r="T162" s="106"/>
      <c r="U162" s="106"/>
      <c r="V162" s="106"/>
      <c r="W162" s="106"/>
      <c r="X162" s="106"/>
      <c r="Y162" s="106"/>
    </row>
    <row r="163" spans="17:25" ht="33.75" customHeight="1" x14ac:dyDescent="0.2">
      <c r="Q163" s="106"/>
      <c r="R163" s="106"/>
      <c r="S163" s="106"/>
      <c r="T163" s="106"/>
      <c r="U163" s="106"/>
      <c r="V163" s="106"/>
      <c r="W163" s="106"/>
      <c r="X163" s="106"/>
      <c r="Y163" s="106"/>
    </row>
    <row r="164" spans="17:25" ht="33.75" customHeight="1" x14ac:dyDescent="0.2">
      <c r="Q164" s="106"/>
      <c r="R164" s="106"/>
      <c r="S164" s="106"/>
      <c r="T164" s="106"/>
      <c r="U164" s="106"/>
      <c r="V164" s="106"/>
      <c r="W164" s="106"/>
      <c r="X164" s="106"/>
      <c r="Y164" s="106"/>
    </row>
    <row r="165" spans="17:25" ht="33.75" customHeight="1" x14ac:dyDescent="0.2">
      <c r="Q165" s="106"/>
      <c r="R165" s="106"/>
      <c r="S165" s="106"/>
      <c r="T165" s="106"/>
      <c r="U165" s="106"/>
      <c r="V165" s="106"/>
      <c r="W165" s="106"/>
      <c r="X165" s="106"/>
      <c r="Y165" s="106"/>
    </row>
    <row r="166" spans="17:25" ht="33.75" customHeight="1" x14ac:dyDescent="0.2">
      <c r="Q166" s="106"/>
      <c r="R166" s="106"/>
      <c r="S166" s="106"/>
      <c r="T166" s="106"/>
      <c r="U166" s="106"/>
      <c r="V166" s="106"/>
      <c r="W166" s="106"/>
      <c r="X166" s="106"/>
      <c r="Y166" s="106"/>
    </row>
    <row r="167" spans="17:25" ht="33.75" customHeight="1" x14ac:dyDescent="0.2">
      <c r="Q167" s="106"/>
      <c r="R167" s="106"/>
      <c r="S167" s="106"/>
      <c r="T167" s="106"/>
      <c r="U167" s="106"/>
      <c r="V167" s="106"/>
      <c r="W167" s="106"/>
      <c r="X167" s="106"/>
      <c r="Y167" s="106"/>
    </row>
    <row r="168" spans="17:25" ht="33.75" customHeight="1" x14ac:dyDescent="0.2">
      <c r="Q168" s="106"/>
      <c r="R168" s="106"/>
      <c r="S168" s="106"/>
      <c r="T168" s="106"/>
      <c r="U168" s="106"/>
      <c r="V168" s="106"/>
      <c r="W168" s="106"/>
      <c r="X168" s="106"/>
      <c r="Y168" s="106"/>
    </row>
    <row r="169" spans="17:25" ht="33.75" customHeight="1" x14ac:dyDescent="0.2">
      <c r="Q169" s="106"/>
      <c r="R169" s="106"/>
      <c r="S169" s="106"/>
      <c r="T169" s="106"/>
      <c r="U169" s="106"/>
      <c r="V169" s="106"/>
      <c r="W169" s="106"/>
      <c r="X169" s="106"/>
      <c r="Y169" s="106"/>
    </row>
    <row r="170" spans="17:25" ht="33.75" customHeight="1" x14ac:dyDescent="0.2">
      <c r="Q170" s="106"/>
      <c r="R170" s="106"/>
      <c r="S170" s="106"/>
      <c r="T170" s="106"/>
      <c r="U170" s="106"/>
      <c r="V170" s="106"/>
      <c r="W170" s="106"/>
      <c r="X170" s="106"/>
      <c r="Y170" s="106"/>
    </row>
    <row r="171" spans="17:25" ht="33.75" customHeight="1" x14ac:dyDescent="0.2">
      <c r="Q171" s="106"/>
      <c r="R171" s="106"/>
      <c r="S171" s="106"/>
      <c r="T171" s="106"/>
      <c r="U171" s="106"/>
      <c r="V171" s="106"/>
      <c r="W171" s="106"/>
      <c r="X171" s="106"/>
      <c r="Y171" s="106"/>
    </row>
    <row r="172" spans="17:25" ht="33.75" customHeight="1" x14ac:dyDescent="0.2">
      <c r="Q172" s="106"/>
      <c r="R172" s="106"/>
      <c r="S172" s="106"/>
      <c r="T172" s="106"/>
      <c r="U172" s="106"/>
      <c r="V172" s="106"/>
      <c r="W172" s="106"/>
      <c r="X172" s="106"/>
      <c r="Y172" s="106"/>
    </row>
    <row r="173" spans="17:25" ht="33.75" customHeight="1" x14ac:dyDescent="0.2">
      <c r="Q173" s="106"/>
      <c r="R173" s="106"/>
      <c r="S173" s="106"/>
      <c r="T173" s="106"/>
      <c r="U173" s="106"/>
      <c r="V173" s="106"/>
      <c r="W173" s="106"/>
      <c r="X173" s="106"/>
      <c r="Y173" s="106"/>
    </row>
    <row r="174" spans="17:25" ht="33.75" customHeight="1" x14ac:dyDescent="0.2">
      <c r="Q174" s="106"/>
      <c r="R174" s="106"/>
      <c r="S174" s="106"/>
      <c r="T174" s="106"/>
      <c r="U174" s="106"/>
      <c r="V174" s="106"/>
      <c r="W174" s="106"/>
      <c r="X174" s="106"/>
      <c r="Y174" s="106"/>
    </row>
    <row r="175" spans="17:25" ht="33.75" customHeight="1" x14ac:dyDescent="0.2">
      <c r="Q175" s="106"/>
      <c r="R175" s="106"/>
      <c r="S175" s="106"/>
      <c r="T175" s="106"/>
      <c r="U175" s="106"/>
      <c r="V175" s="106"/>
      <c r="W175" s="106"/>
      <c r="X175" s="106"/>
      <c r="Y175" s="106"/>
    </row>
    <row r="176" spans="17:25" ht="33.75" customHeight="1" x14ac:dyDescent="0.2">
      <c r="Q176" s="106"/>
      <c r="R176" s="106"/>
      <c r="S176" s="106"/>
      <c r="T176" s="106"/>
      <c r="U176" s="106"/>
      <c r="V176" s="106"/>
      <c r="W176" s="106"/>
      <c r="X176" s="106"/>
      <c r="Y176" s="106"/>
    </row>
    <row r="177" spans="17:25" ht="33.75" customHeight="1" x14ac:dyDescent="0.2">
      <c r="Q177" s="106"/>
      <c r="R177" s="106"/>
      <c r="S177" s="106"/>
      <c r="T177" s="106"/>
      <c r="U177" s="106"/>
      <c r="V177" s="106"/>
      <c r="W177" s="106"/>
      <c r="X177" s="106"/>
      <c r="Y177" s="106"/>
    </row>
    <row r="178" spans="17:25" ht="33.75" customHeight="1" x14ac:dyDescent="0.2">
      <c r="Q178" s="106"/>
      <c r="R178" s="106"/>
      <c r="S178" s="106"/>
      <c r="T178" s="106"/>
      <c r="U178" s="106"/>
      <c r="V178" s="106"/>
      <c r="W178" s="106"/>
      <c r="X178" s="106"/>
      <c r="Y178" s="106"/>
    </row>
  </sheetData>
  <mergeCells count="132">
    <mergeCell ref="V65:V70"/>
    <mergeCell ref="W65:W70"/>
    <mergeCell ref="X65:X70"/>
    <mergeCell ref="Y65:Y70"/>
    <mergeCell ref="V51:V54"/>
    <mergeCell ref="W51:W54"/>
    <mergeCell ref="V91:V94"/>
    <mergeCell ref="W91:W94"/>
    <mergeCell ref="X91:X94"/>
    <mergeCell ref="Y91:Y94"/>
    <mergeCell ref="V71:V80"/>
    <mergeCell ref="W71:W80"/>
    <mergeCell ref="X71:X80"/>
    <mergeCell ref="Y71:Y80"/>
    <mergeCell ref="V81:V90"/>
    <mergeCell ref="W81:W90"/>
    <mergeCell ref="X81:X90"/>
    <mergeCell ref="Y81:Y90"/>
    <mergeCell ref="V61:V64"/>
    <mergeCell ref="W61:W64"/>
    <mergeCell ref="X61:X64"/>
    <mergeCell ref="Y61:Y64"/>
    <mergeCell ref="X51:X54"/>
    <mergeCell ref="Y51:Y54"/>
    <mergeCell ref="E7:E14"/>
    <mergeCell ref="E21:E26"/>
    <mergeCell ref="Y27:Y32"/>
    <mergeCell ref="Z21:Z26"/>
    <mergeCell ref="AA21:AA26"/>
    <mergeCell ref="J23:J24"/>
    <mergeCell ref="J25:J26"/>
    <mergeCell ref="W21:W26"/>
    <mergeCell ref="X21:X26"/>
    <mergeCell ref="Y21:Y26"/>
    <mergeCell ref="J29:J30"/>
    <mergeCell ref="J31:J32"/>
    <mergeCell ref="Z7:Z14"/>
    <mergeCell ref="AA7:AA14"/>
    <mergeCell ref="J9:J10"/>
    <mergeCell ref="Z27:Z38"/>
    <mergeCell ref="AA27:AA38"/>
    <mergeCell ref="AB3:AB38"/>
    <mergeCell ref="V55:V60"/>
    <mergeCell ref="W55:W60"/>
    <mergeCell ref="X55:X60"/>
    <mergeCell ref="Y55:Y60"/>
    <mergeCell ref="Q42:U42"/>
    <mergeCell ref="V43:V50"/>
    <mergeCell ref="J15:J16"/>
    <mergeCell ref="V15:V20"/>
    <mergeCell ref="W15:W20"/>
    <mergeCell ref="X15:X20"/>
    <mergeCell ref="W27:W32"/>
    <mergeCell ref="X27:X32"/>
    <mergeCell ref="W43:W50"/>
    <mergeCell ref="X43:X50"/>
    <mergeCell ref="Y43:Y50"/>
    <mergeCell ref="F27:F32"/>
    <mergeCell ref="G27:G32"/>
    <mergeCell ref="H27:H32"/>
    <mergeCell ref="I21:I26"/>
    <mergeCell ref="J21:J22"/>
    <mergeCell ref="V21:V26"/>
    <mergeCell ref="C21:C26"/>
    <mergeCell ref="D21:D26"/>
    <mergeCell ref="F21:F26"/>
    <mergeCell ref="G21:G26"/>
    <mergeCell ref="H21:H26"/>
    <mergeCell ref="I27:I32"/>
    <mergeCell ref="J27:J28"/>
    <mergeCell ref="V27:V32"/>
    <mergeCell ref="C15:C20"/>
    <mergeCell ref="D15:D20"/>
    <mergeCell ref="F15:F20"/>
    <mergeCell ref="G15:G20"/>
    <mergeCell ref="I7:I14"/>
    <mergeCell ref="J7:J8"/>
    <mergeCell ref="H15:H20"/>
    <mergeCell ref="I15:I20"/>
    <mergeCell ref="V7:V14"/>
    <mergeCell ref="W7:W14"/>
    <mergeCell ref="X7:X14"/>
    <mergeCell ref="Y7:Y14"/>
    <mergeCell ref="Y15:Y20"/>
    <mergeCell ref="Z15:Z16"/>
    <mergeCell ref="AA15:AA20"/>
    <mergeCell ref="J17:J18"/>
    <mergeCell ref="Z17:Z20"/>
    <mergeCell ref="J19:J20"/>
    <mergeCell ref="J11:J12"/>
    <mergeCell ref="J13:J14"/>
    <mergeCell ref="J3:J4"/>
    <mergeCell ref="V3:V6"/>
    <mergeCell ref="W3:W6"/>
    <mergeCell ref="X3:X6"/>
    <mergeCell ref="Y3:Y6"/>
    <mergeCell ref="C3:C6"/>
    <mergeCell ref="D3:D6"/>
    <mergeCell ref="F3:F6"/>
    <mergeCell ref="G3:G6"/>
    <mergeCell ref="H3:H6"/>
    <mergeCell ref="E15:E20"/>
    <mergeCell ref="E3:E6"/>
    <mergeCell ref="B1:C1"/>
    <mergeCell ref="E1:AB1"/>
    <mergeCell ref="K2:L2"/>
    <mergeCell ref="Z3:Z6"/>
    <mergeCell ref="AA3:AA6"/>
    <mergeCell ref="J5:J6"/>
    <mergeCell ref="C7:C14"/>
    <mergeCell ref="F7:F14"/>
    <mergeCell ref="G7:G14"/>
    <mergeCell ref="H7:H14"/>
    <mergeCell ref="I3:I6"/>
    <mergeCell ref="D7:D14"/>
    <mergeCell ref="E27:E32"/>
    <mergeCell ref="B3:B38"/>
    <mergeCell ref="A3:A38"/>
    <mergeCell ref="C27:C38"/>
    <mergeCell ref="D27:D38"/>
    <mergeCell ref="E33:E38"/>
    <mergeCell ref="F33:F38"/>
    <mergeCell ref="G33:G38"/>
    <mergeCell ref="H33:H38"/>
    <mergeCell ref="I33:I38"/>
    <mergeCell ref="J33:J34"/>
    <mergeCell ref="J35:J36"/>
    <mergeCell ref="J37:J38"/>
    <mergeCell ref="V33:V38"/>
    <mergeCell ref="W33:W38"/>
    <mergeCell ref="X33:X38"/>
    <mergeCell ref="Y33:Y38"/>
  </mergeCells>
  <conditionalFormatting sqref="Q44:T44">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3FE8-A0D5-469A-8D3E-5AA2759A8AD6}">
  <sheetPr>
    <tabColor theme="0"/>
  </sheetPr>
  <dimension ref="A1:AQ140"/>
  <sheetViews>
    <sheetView zoomScale="60" zoomScaleNormal="60" workbookViewId="0">
      <pane xSplit="6" ySplit="2" topLeftCell="G98" activePane="bottomRight" state="frozen"/>
      <selection pane="topRight" activeCell="G1" sqref="G1"/>
      <selection pane="bottomLeft" activeCell="A3" sqref="A3"/>
      <selection pane="bottomRight" activeCell="G107" sqref="G107"/>
    </sheetView>
  </sheetViews>
  <sheetFormatPr baseColWidth="10" defaultColWidth="40.33203125" defaultRowHeight="53.4" customHeight="1" x14ac:dyDescent="0.3"/>
  <cols>
    <col min="1" max="1" width="25.44140625" style="66" customWidth="1"/>
    <col min="2" max="2" width="22" style="66" customWidth="1"/>
    <col min="3" max="3" width="23.77734375" style="66" customWidth="1"/>
    <col min="4" max="4" width="34.21875" style="66" customWidth="1"/>
    <col min="5" max="5" width="30" style="543" customWidth="1"/>
    <col min="6" max="6" width="18.5546875" style="66" customWidth="1"/>
    <col min="7" max="7" width="28" style="207" customWidth="1"/>
    <col min="8" max="8" width="20.33203125" style="207" customWidth="1"/>
    <col min="9" max="9" width="11.6640625" style="66" customWidth="1"/>
    <col min="10" max="10" width="40" style="912" customWidth="1"/>
    <col min="11" max="11" width="12.33203125" style="66" customWidth="1"/>
    <col min="12" max="12" width="10.33203125" style="66" customWidth="1"/>
    <col min="13" max="13" width="14.44140625" style="66" customWidth="1"/>
    <col min="14" max="14" width="10.21875" style="66" customWidth="1"/>
    <col min="15" max="15" width="11.109375" style="66" customWidth="1"/>
    <col min="16" max="16" width="12.5546875" style="66" customWidth="1"/>
    <col min="17" max="17" width="11.44140625" style="106" customWidth="1"/>
    <col min="18" max="18" width="10.44140625" style="106" customWidth="1"/>
    <col min="19" max="19" width="13" style="106" customWidth="1"/>
    <col min="20" max="20" width="17.44140625" style="106" customWidth="1"/>
    <col min="21" max="21" width="15.21875" style="106" customWidth="1"/>
    <col min="22" max="22" width="15.5546875" style="106" customWidth="1"/>
    <col min="23" max="23" width="13.77734375" style="106" customWidth="1"/>
    <col min="24" max="24" width="15.5546875" style="106" customWidth="1"/>
    <col min="25" max="25" width="18.77734375" style="106" customWidth="1"/>
    <col min="26" max="27" width="40.33203125" style="66"/>
    <col min="28" max="28" width="40.33203125" style="913"/>
    <col min="29" max="16384" width="40.33203125" style="66"/>
  </cols>
  <sheetData>
    <row r="1" spans="1:43" s="26" customFormat="1" ht="53.4" customHeight="1" x14ac:dyDescent="0.3">
      <c r="A1" s="52" t="s">
        <v>0</v>
      </c>
      <c r="B1" s="375" t="s">
        <v>1</v>
      </c>
      <c r="C1" s="375"/>
      <c r="D1" s="52" t="s">
        <v>61</v>
      </c>
      <c r="E1" s="902">
        <v>2023</v>
      </c>
      <c r="F1" s="902"/>
      <c r="G1" s="902"/>
      <c r="H1" s="902"/>
      <c r="I1" s="902"/>
      <c r="J1" s="902"/>
      <c r="K1" s="902"/>
      <c r="L1" s="902"/>
      <c r="M1" s="902"/>
      <c r="N1" s="902"/>
      <c r="O1" s="902"/>
      <c r="P1" s="902"/>
      <c r="Q1" s="902"/>
      <c r="R1" s="902"/>
      <c r="S1" s="902"/>
      <c r="T1" s="902"/>
      <c r="U1" s="902"/>
      <c r="V1" s="902"/>
      <c r="W1" s="902"/>
      <c r="X1" s="902"/>
      <c r="Y1" s="902"/>
      <c r="Z1" s="902"/>
      <c r="AA1" s="902"/>
      <c r="AB1" s="903"/>
      <c r="AC1" s="66"/>
      <c r="AD1" s="66"/>
      <c r="AE1" s="66"/>
      <c r="AF1" s="66"/>
      <c r="AG1" s="66"/>
      <c r="AH1" s="66"/>
      <c r="AI1" s="66"/>
      <c r="AJ1" s="66"/>
      <c r="AK1" s="66"/>
      <c r="AL1" s="66"/>
      <c r="AM1" s="66"/>
      <c r="AN1" s="66"/>
      <c r="AO1" s="66"/>
      <c r="AP1" s="66"/>
      <c r="AQ1" s="66"/>
    </row>
    <row r="2" spans="1:43" s="26" customFormat="1" ht="53.4" customHeight="1" x14ac:dyDescent="0.3">
      <c r="A2" s="220" t="s">
        <v>3</v>
      </c>
      <c r="B2" s="220" t="s">
        <v>4</v>
      </c>
      <c r="C2" s="220" t="s">
        <v>112</v>
      </c>
      <c r="D2" s="36" t="s">
        <v>113</v>
      </c>
      <c r="E2" s="36" t="s">
        <v>613</v>
      </c>
      <c r="F2" s="36" t="s">
        <v>114</v>
      </c>
      <c r="G2" s="218" t="s">
        <v>8</v>
      </c>
      <c r="H2" s="218" t="s">
        <v>9</v>
      </c>
      <c r="I2" s="219" t="s">
        <v>10</v>
      </c>
      <c r="J2" s="218" t="s">
        <v>11</v>
      </c>
      <c r="K2" s="376" t="s">
        <v>12</v>
      </c>
      <c r="L2" s="376"/>
      <c r="M2" s="217">
        <v>44986</v>
      </c>
      <c r="N2" s="217">
        <v>45078</v>
      </c>
      <c r="O2" s="217">
        <v>45170</v>
      </c>
      <c r="P2" s="217">
        <v>45261</v>
      </c>
      <c r="Q2" s="24" t="s">
        <v>13</v>
      </c>
      <c r="R2" s="24" t="s">
        <v>14</v>
      </c>
      <c r="S2" s="24" t="s">
        <v>15</v>
      </c>
      <c r="T2" s="24" t="s">
        <v>16</v>
      </c>
      <c r="U2" s="24" t="s">
        <v>17</v>
      </c>
      <c r="V2" s="24" t="s">
        <v>18</v>
      </c>
      <c r="W2" s="24" t="s">
        <v>19</v>
      </c>
      <c r="X2" s="24" t="s">
        <v>20</v>
      </c>
      <c r="Y2" s="24" t="s">
        <v>21</v>
      </c>
      <c r="Z2" s="286" t="s">
        <v>63</v>
      </c>
      <c r="AA2" s="286" t="s">
        <v>23</v>
      </c>
      <c r="AB2" s="904" t="s">
        <v>24</v>
      </c>
      <c r="AC2" s="66"/>
      <c r="AD2" s="66"/>
      <c r="AE2" s="66"/>
      <c r="AF2" s="66"/>
      <c r="AG2" s="66"/>
      <c r="AH2" s="66"/>
      <c r="AI2" s="66"/>
      <c r="AJ2" s="66"/>
      <c r="AK2" s="66"/>
      <c r="AL2" s="66"/>
      <c r="AM2" s="66"/>
      <c r="AN2" s="66"/>
      <c r="AO2" s="66"/>
      <c r="AP2" s="66"/>
      <c r="AQ2" s="66"/>
    </row>
    <row r="3" spans="1:43" s="26" customFormat="1" ht="53.4" customHeight="1" x14ac:dyDescent="0.3">
      <c r="A3" s="372"/>
      <c r="B3" s="905" t="s">
        <v>1042</v>
      </c>
      <c r="C3" s="906" t="s">
        <v>1043</v>
      </c>
      <c r="D3" s="915" t="s">
        <v>115</v>
      </c>
      <c r="E3" s="916" t="s">
        <v>116</v>
      </c>
      <c r="F3" s="917">
        <v>26</v>
      </c>
      <c r="G3" s="916" t="s">
        <v>1044</v>
      </c>
      <c r="H3" s="916" t="s">
        <v>117</v>
      </c>
      <c r="I3" s="918"/>
      <c r="J3" s="915" t="s">
        <v>1104</v>
      </c>
      <c r="K3" s="216">
        <v>0.7</v>
      </c>
      <c r="L3" s="215" t="s">
        <v>30</v>
      </c>
      <c r="M3" s="214">
        <v>0.1</v>
      </c>
      <c r="N3" s="214">
        <v>0.3</v>
      </c>
      <c r="O3" s="214">
        <v>0.65</v>
      </c>
      <c r="P3" s="214">
        <v>1</v>
      </c>
      <c r="Q3" s="6">
        <f t="shared" ref="Q3:Q32" si="0">+SUM(M3:M3)*K3</f>
        <v>6.9999999999999993E-2</v>
      </c>
      <c r="R3" s="6">
        <f t="shared" ref="R3:R32" si="1">+SUM(N3:N3)*K3</f>
        <v>0.21</v>
      </c>
      <c r="S3" s="6">
        <f t="shared" ref="S3:S62" si="2">+SUM(O3:O3)*K3</f>
        <v>0.45499999999999996</v>
      </c>
      <c r="T3" s="6">
        <f t="shared" ref="T3:T62" si="3">+SUM(P3:P3)*K3</f>
        <v>0.7</v>
      </c>
      <c r="U3" s="144">
        <f t="shared" ref="U3:U62" si="4">+MAX(Q3:T3)</f>
        <v>0.7</v>
      </c>
      <c r="V3" s="421">
        <f>+Q4+Q6</f>
        <v>0</v>
      </c>
      <c r="W3" s="421">
        <f>+R4+R6</f>
        <v>0</v>
      </c>
      <c r="X3" s="421">
        <f>+S4+S6</f>
        <v>0</v>
      </c>
      <c r="Y3" s="421">
        <f>+T4+T6</f>
        <v>0</v>
      </c>
      <c r="Z3" s="382" t="s">
        <v>118</v>
      </c>
      <c r="AA3" s="381" t="s">
        <v>119</v>
      </c>
      <c r="AB3" s="907" t="s">
        <v>120</v>
      </c>
      <c r="AC3" s="66"/>
      <c r="AD3" s="66"/>
      <c r="AE3" s="66"/>
      <c r="AF3" s="66"/>
      <c r="AG3" s="66"/>
      <c r="AH3" s="66"/>
      <c r="AI3" s="66"/>
      <c r="AJ3" s="66"/>
      <c r="AK3" s="66"/>
      <c r="AL3" s="66"/>
      <c r="AM3" s="66"/>
      <c r="AN3" s="66"/>
      <c r="AO3" s="66"/>
      <c r="AP3" s="66"/>
      <c r="AQ3" s="66"/>
    </row>
    <row r="4" spans="1:43" s="26" customFormat="1" ht="37.200000000000003" customHeight="1" x14ac:dyDescent="0.3">
      <c r="A4" s="373"/>
      <c r="B4" s="905"/>
      <c r="C4" s="906"/>
      <c r="D4" s="915"/>
      <c r="E4" s="916"/>
      <c r="F4" s="917"/>
      <c r="G4" s="916"/>
      <c r="H4" s="916"/>
      <c r="I4" s="915"/>
      <c r="J4" s="915"/>
      <c r="K4" s="213">
        <v>0.7</v>
      </c>
      <c r="L4" s="212" t="s">
        <v>34</v>
      </c>
      <c r="M4" s="211">
        <v>0</v>
      </c>
      <c r="N4" s="211">
        <v>0</v>
      </c>
      <c r="O4" s="211">
        <v>0</v>
      </c>
      <c r="P4" s="211">
        <v>0</v>
      </c>
      <c r="Q4" s="156">
        <f t="shared" si="0"/>
        <v>0</v>
      </c>
      <c r="R4" s="156">
        <f t="shared" si="1"/>
        <v>0</v>
      </c>
      <c r="S4" s="156">
        <f t="shared" si="2"/>
        <v>0</v>
      </c>
      <c r="T4" s="156">
        <f t="shared" si="3"/>
        <v>0</v>
      </c>
      <c r="U4" s="160">
        <f t="shared" si="4"/>
        <v>0</v>
      </c>
      <c r="V4" s="421"/>
      <c r="W4" s="421"/>
      <c r="X4" s="421"/>
      <c r="Y4" s="421"/>
      <c r="Z4" s="382"/>
      <c r="AA4" s="382"/>
      <c r="AB4" s="908"/>
      <c r="AC4" s="66"/>
      <c r="AD4" s="66"/>
      <c r="AE4" s="66"/>
      <c r="AF4" s="66"/>
      <c r="AG4" s="66"/>
      <c r="AH4" s="66"/>
      <c r="AI4" s="66"/>
      <c r="AJ4" s="66"/>
      <c r="AK4" s="66"/>
      <c r="AL4" s="66"/>
      <c r="AM4" s="66"/>
      <c r="AN4" s="66"/>
      <c r="AO4" s="66"/>
      <c r="AP4" s="66"/>
      <c r="AQ4" s="66"/>
    </row>
    <row r="5" spans="1:43" s="26" customFormat="1" ht="37.799999999999997" customHeight="1" x14ac:dyDescent="0.3">
      <c r="A5" s="373"/>
      <c r="B5" s="905"/>
      <c r="C5" s="906"/>
      <c r="D5" s="915"/>
      <c r="E5" s="916"/>
      <c r="F5" s="917"/>
      <c r="G5" s="916"/>
      <c r="H5" s="916"/>
      <c r="I5" s="915"/>
      <c r="J5" s="915" t="s">
        <v>1073</v>
      </c>
      <c r="K5" s="216">
        <v>0.3</v>
      </c>
      <c r="L5" s="215" t="s">
        <v>30</v>
      </c>
      <c r="M5" s="214">
        <v>0.1</v>
      </c>
      <c r="N5" s="214">
        <v>0.3</v>
      </c>
      <c r="O5" s="214">
        <v>0.65</v>
      </c>
      <c r="P5" s="214">
        <v>1</v>
      </c>
      <c r="Q5" s="6">
        <f t="shared" si="0"/>
        <v>0.03</v>
      </c>
      <c r="R5" s="6">
        <f t="shared" si="1"/>
        <v>0.09</v>
      </c>
      <c r="S5" s="6">
        <f t="shared" si="2"/>
        <v>0.19500000000000001</v>
      </c>
      <c r="T5" s="6">
        <f t="shared" si="3"/>
        <v>0.3</v>
      </c>
      <c r="U5" s="144">
        <f t="shared" si="4"/>
        <v>0.3</v>
      </c>
      <c r="V5" s="421"/>
      <c r="W5" s="421"/>
      <c r="X5" s="421"/>
      <c r="Y5" s="421"/>
      <c r="Z5" s="382"/>
      <c r="AA5" s="382"/>
      <c r="AB5" s="908"/>
      <c r="AC5" s="66"/>
      <c r="AD5" s="66"/>
      <c r="AE5" s="66"/>
      <c r="AF5" s="66"/>
      <c r="AG5" s="66"/>
      <c r="AH5" s="66"/>
      <c r="AI5" s="66"/>
      <c r="AJ5" s="66"/>
      <c r="AK5" s="66"/>
      <c r="AL5" s="66"/>
      <c r="AM5" s="66"/>
      <c r="AN5" s="66"/>
      <c r="AO5" s="66"/>
      <c r="AP5" s="66"/>
      <c r="AQ5" s="66"/>
    </row>
    <row r="6" spans="1:43" s="26" customFormat="1" ht="37.799999999999997" customHeight="1" x14ac:dyDescent="0.3">
      <c r="A6" s="373"/>
      <c r="B6" s="905"/>
      <c r="C6" s="906"/>
      <c r="D6" s="915"/>
      <c r="E6" s="916"/>
      <c r="F6" s="917"/>
      <c r="G6" s="916"/>
      <c r="H6" s="916"/>
      <c r="I6" s="915"/>
      <c r="J6" s="915"/>
      <c r="K6" s="213">
        <v>0.3</v>
      </c>
      <c r="L6" s="212" t="s">
        <v>34</v>
      </c>
      <c r="M6" s="211">
        <v>0</v>
      </c>
      <c r="N6" s="211">
        <v>0</v>
      </c>
      <c r="O6" s="211">
        <v>0</v>
      </c>
      <c r="P6" s="211">
        <v>0</v>
      </c>
      <c r="Q6" s="156">
        <f t="shared" ref="Q6" si="5">+SUM(M6:M6)*K6</f>
        <v>0</v>
      </c>
      <c r="R6" s="156">
        <f t="shared" ref="R6" si="6">+SUM(N6:N6)*K6</f>
        <v>0</v>
      </c>
      <c r="S6" s="156">
        <f t="shared" ref="S6" si="7">+SUM(O6:O6)*K6</f>
        <v>0</v>
      </c>
      <c r="T6" s="156">
        <f t="shared" ref="T6" si="8">+SUM(P6:P6)*K6</f>
        <v>0</v>
      </c>
      <c r="U6" s="160">
        <f t="shared" ref="U6" si="9">+MAX(Q6:T6)</f>
        <v>0</v>
      </c>
      <c r="V6" s="421"/>
      <c r="W6" s="421"/>
      <c r="X6" s="421"/>
      <c r="Y6" s="421"/>
      <c r="Z6" s="382"/>
      <c r="AA6" s="382"/>
      <c r="AB6" s="908"/>
      <c r="AC6" s="66"/>
      <c r="AD6" s="66"/>
      <c r="AE6" s="66"/>
      <c r="AF6" s="66"/>
      <c r="AG6" s="66"/>
      <c r="AH6" s="66"/>
      <c r="AI6" s="66"/>
      <c r="AJ6" s="66"/>
      <c r="AK6" s="66"/>
      <c r="AL6" s="66"/>
      <c r="AM6" s="66"/>
      <c r="AN6" s="66"/>
      <c r="AO6" s="66"/>
      <c r="AP6" s="66"/>
      <c r="AQ6" s="66"/>
    </row>
    <row r="7" spans="1:43" s="26" customFormat="1" ht="53.4" customHeight="1" x14ac:dyDescent="0.3">
      <c r="A7" s="373"/>
      <c r="B7" s="905"/>
      <c r="C7" s="906"/>
      <c r="D7" s="915" t="s">
        <v>121</v>
      </c>
      <c r="E7" s="916" t="s">
        <v>122</v>
      </c>
      <c r="F7" s="919">
        <v>27</v>
      </c>
      <c r="G7" s="916" t="s">
        <v>123</v>
      </c>
      <c r="H7" s="916" t="s">
        <v>124</v>
      </c>
      <c r="I7" s="916"/>
      <c r="J7" s="916" t="s">
        <v>1074</v>
      </c>
      <c r="K7" s="216">
        <v>1</v>
      </c>
      <c r="L7" s="215" t="s">
        <v>30</v>
      </c>
      <c r="M7" s="214">
        <v>0.25</v>
      </c>
      <c r="N7" s="214">
        <v>0.5</v>
      </c>
      <c r="O7" s="214">
        <v>0.75</v>
      </c>
      <c r="P7" s="214">
        <v>1</v>
      </c>
      <c r="Q7" s="6">
        <f t="shared" si="0"/>
        <v>0.25</v>
      </c>
      <c r="R7" s="6">
        <f t="shared" si="1"/>
        <v>0.5</v>
      </c>
      <c r="S7" s="6">
        <f t="shared" si="2"/>
        <v>0.75</v>
      </c>
      <c r="T7" s="6">
        <f t="shared" si="3"/>
        <v>1</v>
      </c>
      <c r="U7" s="144">
        <f t="shared" si="4"/>
        <v>1</v>
      </c>
      <c r="V7" s="421">
        <f>+Q8</f>
        <v>0</v>
      </c>
      <c r="W7" s="421">
        <f>+R8</f>
        <v>0</v>
      </c>
      <c r="X7" s="421">
        <f>+S8</f>
        <v>0</v>
      </c>
      <c r="Y7" s="421">
        <f>+T8</f>
        <v>0</v>
      </c>
      <c r="Z7" s="382"/>
      <c r="AA7" s="381" t="s">
        <v>125</v>
      </c>
      <c r="AB7" s="908"/>
      <c r="AC7" s="66"/>
      <c r="AD7" s="66"/>
      <c r="AE7" s="66"/>
      <c r="AF7" s="66"/>
      <c r="AG7" s="66"/>
      <c r="AH7" s="66"/>
      <c r="AI7" s="66"/>
      <c r="AJ7" s="66"/>
      <c r="AK7" s="66"/>
      <c r="AL7" s="66"/>
      <c r="AM7" s="66"/>
      <c r="AN7" s="66"/>
      <c r="AO7" s="66"/>
      <c r="AP7" s="66"/>
      <c r="AQ7" s="66"/>
    </row>
    <row r="8" spans="1:43" s="26" customFormat="1" ht="28.8" customHeight="1" x14ac:dyDescent="0.3">
      <c r="A8" s="373"/>
      <c r="B8" s="905"/>
      <c r="C8" s="906"/>
      <c r="D8" s="915"/>
      <c r="E8" s="916"/>
      <c r="F8" s="919"/>
      <c r="G8" s="916"/>
      <c r="H8" s="916"/>
      <c r="I8" s="916"/>
      <c r="J8" s="916"/>
      <c r="K8" s="213">
        <v>1</v>
      </c>
      <c r="L8" s="212" t="s">
        <v>34</v>
      </c>
      <c r="M8" s="211">
        <v>0</v>
      </c>
      <c r="N8" s="211">
        <v>0</v>
      </c>
      <c r="O8" s="211">
        <v>0</v>
      </c>
      <c r="P8" s="211">
        <v>0</v>
      </c>
      <c r="Q8" s="156">
        <f t="shared" ref="Q8" si="10">+SUM(M8:M8)*K8</f>
        <v>0</v>
      </c>
      <c r="R8" s="156">
        <f t="shared" ref="R8" si="11">+SUM(N8:N8)*K8</f>
        <v>0</v>
      </c>
      <c r="S8" s="156">
        <f t="shared" ref="S8" si="12">+SUM(O8:O8)*K8</f>
        <v>0</v>
      </c>
      <c r="T8" s="156">
        <f t="shared" ref="T8" si="13">+SUM(P8:P8)*K8</f>
        <v>0</v>
      </c>
      <c r="U8" s="160">
        <f t="shared" ref="U8" si="14">+MAX(Q8:T8)</f>
        <v>0</v>
      </c>
      <c r="V8" s="421"/>
      <c r="W8" s="421"/>
      <c r="X8" s="421"/>
      <c r="Y8" s="421"/>
      <c r="Z8" s="382"/>
      <c r="AA8" s="382"/>
      <c r="AB8" s="908"/>
      <c r="AC8" s="66"/>
      <c r="AD8" s="66"/>
      <c r="AE8" s="66"/>
      <c r="AF8" s="66"/>
      <c r="AG8" s="66"/>
      <c r="AH8" s="66"/>
      <c r="AI8" s="66"/>
      <c r="AJ8" s="66"/>
      <c r="AK8" s="66"/>
      <c r="AL8" s="66"/>
      <c r="AM8" s="66"/>
      <c r="AN8" s="66"/>
      <c r="AO8" s="66"/>
      <c r="AP8" s="66"/>
      <c r="AQ8" s="66"/>
    </row>
    <row r="9" spans="1:43" s="26" customFormat="1" ht="35.4" customHeight="1" x14ac:dyDescent="0.3">
      <c r="A9" s="373"/>
      <c r="B9" s="905"/>
      <c r="C9" s="906"/>
      <c r="D9" s="915"/>
      <c r="E9" s="916"/>
      <c r="F9" s="919">
        <v>28</v>
      </c>
      <c r="G9" s="916" t="s">
        <v>1045</v>
      </c>
      <c r="H9" s="916" t="s">
        <v>1046</v>
      </c>
      <c r="I9" s="916"/>
      <c r="J9" s="916" t="s">
        <v>1076</v>
      </c>
      <c r="K9" s="216">
        <v>1</v>
      </c>
      <c r="L9" s="215" t="s">
        <v>30</v>
      </c>
      <c r="M9" s="214">
        <v>0.25</v>
      </c>
      <c r="N9" s="214">
        <v>0.5</v>
      </c>
      <c r="O9" s="214">
        <v>0.75</v>
      </c>
      <c r="P9" s="214">
        <v>1</v>
      </c>
      <c r="Q9" s="6">
        <f t="shared" si="0"/>
        <v>0.25</v>
      </c>
      <c r="R9" s="6">
        <f t="shared" si="1"/>
        <v>0.5</v>
      </c>
      <c r="S9" s="6">
        <f t="shared" si="2"/>
        <v>0.75</v>
      </c>
      <c r="T9" s="6">
        <f t="shared" si="3"/>
        <v>1</v>
      </c>
      <c r="U9" s="144">
        <f t="shared" si="4"/>
        <v>1</v>
      </c>
      <c r="V9" s="421">
        <f t="shared" ref="V9:Y9" si="15">+Q10</f>
        <v>0</v>
      </c>
      <c r="W9" s="421">
        <f t="shared" si="15"/>
        <v>0</v>
      </c>
      <c r="X9" s="421">
        <f t="shared" si="15"/>
        <v>0</v>
      </c>
      <c r="Y9" s="421">
        <f t="shared" si="15"/>
        <v>0</v>
      </c>
      <c r="Z9" s="382" t="s">
        <v>126</v>
      </c>
      <c r="AA9" s="381" t="s">
        <v>127</v>
      </c>
      <c r="AB9" s="908"/>
      <c r="AC9" s="66"/>
      <c r="AD9" s="66"/>
      <c r="AE9" s="66"/>
      <c r="AF9" s="66"/>
      <c r="AG9" s="66"/>
      <c r="AH9" s="66"/>
      <c r="AI9" s="66"/>
      <c r="AJ9" s="66"/>
      <c r="AK9" s="66"/>
      <c r="AL9" s="66"/>
      <c r="AM9" s="66"/>
      <c r="AN9" s="66"/>
      <c r="AO9" s="66"/>
      <c r="AP9" s="66"/>
      <c r="AQ9" s="66"/>
    </row>
    <row r="10" spans="1:43" s="26" customFormat="1" ht="55.2" customHeight="1" x14ac:dyDescent="0.3">
      <c r="A10" s="373"/>
      <c r="B10" s="905"/>
      <c r="C10" s="906"/>
      <c r="D10" s="915"/>
      <c r="E10" s="916"/>
      <c r="F10" s="919"/>
      <c r="G10" s="920"/>
      <c r="H10" s="920"/>
      <c r="I10" s="920"/>
      <c r="J10" s="920"/>
      <c r="K10" s="213">
        <v>1</v>
      </c>
      <c r="L10" s="212" t="s">
        <v>34</v>
      </c>
      <c r="M10" s="211">
        <v>0</v>
      </c>
      <c r="N10" s="211">
        <v>0</v>
      </c>
      <c r="O10" s="211">
        <v>0</v>
      </c>
      <c r="P10" s="211">
        <v>0</v>
      </c>
      <c r="Q10" s="156">
        <f t="shared" ref="Q10" si="16">+SUM(M10:M10)*K10</f>
        <v>0</v>
      </c>
      <c r="R10" s="156">
        <f t="shared" ref="R10" si="17">+SUM(N10:N10)*K10</f>
        <v>0</v>
      </c>
      <c r="S10" s="156">
        <f t="shared" ref="S10" si="18">+SUM(O10:O10)*K10</f>
        <v>0</v>
      </c>
      <c r="T10" s="156">
        <f t="shared" ref="T10" si="19">+SUM(P10:P10)*K10</f>
        <v>0</v>
      </c>
      <c r="U10" s="160">
        <f t="shared" ref="U10" si="20">+MAX(Q10:T10)</f>
        <v>0</v>
      </c>
      <c r="V10" s="421"/>
      <c r="W10" s="421"/>
      <c r="X10" s="421"/>
      <c r="Y10" s="421"/>
      <c r="Z10" s="382"/>
      <c r="AA10" s="382"/>
      <c r="AB10" s="908"/>
      <c r="AC10" s="66"/>
      <c r="AD10" s="66"/>
      <c r="AE10" s="66"/>
      <c r="AF10" s="66"/>
      <c r="AG10" s="66"/>
      <c r="AH10" s="66"/>
      <c r="AI10" s="66"/>
      <c r="AJ10" s="66"/>
      <c r="AK10" s="66"/>
      <c r="AL10" s="66"/>
      <c r="AM10" s="66"/>
      <c r="AN10" s="66"/>
      <c r="AO10" s="66"/>
      <c r="AP10" s="66"/>
      <c r="AQ10" s="66"/>
    </row>
    <row r="11" spans="1:43" s="26" customFormat="1" ht="37.200000000000003" customHeight="1" x14ac:dyDescent="0.3">
      <c r="A11" s="373"/>
      <c r="B11" s="905"/>
      <c r="C11" s="906"/>
      <c r="D11" s="915"/>
      <c r="E11" s="916" t="s">
        <v>128</v>
      </c>
      <c r="F11" s="919">
        <v>29</v>
      </c>
      <c r="G11" s="916" t="s">
        <v>123</v>
      </c>
      <c r="H11" s="916" t="s">
        <v>124</v>
      </c>
      <c r="I11" s="916"/>
      <c r="J11" s="916" t="s">
        <v>1075</v>
      </c>
      <c r="K11" s="216">
        <v>1</v>
      </c>
      <c r="L11" s="215" t="s">
        <v>30</v>
      </c>
      <c r="M11" s="214">
        <v>0.25</v>
      </c>
      <c r="N11" s="214">
        <v>0.5</v>
      </c>
      <c r="O11" s="214">
        <v>0.75</v>
      </c>
      <c r="P11" s="214">
        <v>1</v>
      </c>
      <c r="Q11" s="6">
        <f t="shared" si="0"/>
        <v>0.25</v>
      </c>
      <c r="R11" s="6">
        <f t="shared" si="1"/>
        <v>0.5</v>
      </c>
      <c r="S11" s="6">
        <f t="shared" si="2"/>
        <v>0.75</v>
      </c>
      <c r="T11" s="6">
        <f t="shared" si="3"/>
        <v>1</v>
      </c>
      <c r="U11" s="144">
        <f t="shared" si="4"/>
        <v>1</v>
      </c>
      <c r="V11" s="421">
        <f>+Q12</f>
        <v>0</v>
      </c>
      <c r="W11" s="421">
        <f>+R12</f>
        <v>0</v>
      </c>
      <c r="X11" s="421">
        <f>+S12</f>
        <v>0</v>
      </c>
      <c r="Y11" s="421">
        <f>+T12</f>
        <v>0</v>
      </c>
      <c r="Z11" s="382" t="s">
        <v>129</v>
      </c>
      <c r="AA11" s="909" t="s">
        <v>125</v>
      </c>
      <c r="AB11" s="908"/>
      <c r="AC11" s="66"/>
      <c r="AD11" s="66"/>
      <c r="AE11" s="66"/>
      <c r="AF11" s="66"/>
      <c r="AG11" s="66"/>
      <c r="AH11" s="66"/>
      <c r="AI11" s="66"/>
      <c r="AJ11" s="66"/>
      <c r="AK11" s="66"/>
      <c r="AL11" s="66"/>
      <c r="AM11" s="66"/>
      <c r="AN11" s="66"/>
      <c r="AO11" s="66"/>
      <c r="AP11" s="66"/>
      <c r="AQ11" s="66"/>
    </row>
    <row r="12" spans="1:43" s="26" customFormat="1" ht="53.4" customHeight="1" x14ac:dyDescent="0.3">
      <c r="A12" s="373"/>
      <c r="B12" s="905"/>
      <c r="C12" s="906"/>
      <c r="D12" s="915"/>
      <c r="E12" s="916"/>
      <c r="F12" s="919"/>
      <c r="G12" s="916"/>
      <c r="H12" s="916"/>
      <c r="I12" s="916"/>
      <c r="J12" s="916"/>
      <c r="K12" s="213">
        <v>1</v>
      </c>
      <c r="L12" s="212" t="s">
        <v>34</v>
      </c>
      <c r="M12" s="211">
        <v>0</v>
      </c>
      <c r="N12" s="211">
        <v>0</v>
      </c>
      <c r="O12" s="211">
        <v>0</v>
      </c>
      <c r="P12" s="211">
        <v>0</v>
      </c>
      <c r="Q12" s="156">
        <f t="shared" si="0"/>
        <v>0</v>
      </c>
      <c r="R12" s="156">
        <f t="shared" si="1"/>
        <v>0</v>
      </c>
      <c r="S12" s="156">
        <f t="shared" si="2"/>
        <v>0</v>
      </c>
      <c r="T12" s="156">
        <f t="shared" si="3"/>
        <v>0</v>
      </c>
      <c r="U12" s="160">
        <f t="shared" si="4"/>
        <v>0</v>
      </c>
      <c r="V12" s="421"/>
      <c r="W12" s="421"/>
      <c r="X12" s="421"/>
      <c r="Y12" s="421"/>
      <c r="Z12" s="382"/>
      <c r="AA12" s="909"/>
      <c r="AB12" s="908"/>
      <c r="AC12" s="66"/>
      <c r="AD12" s="66"/>
      <c r="AE12" s="66"/>
      <c r="AF12" s="66"/>
      <c r="AG12" s="66"/>
      <c r="AH12" s="66"/>
      <c r="AI12" s="66"/>
      <c r="AJ12" s="66"/>
      <c r="AK12" s="66"/>
      <c r="AL12" s="66"/>
      <c r="AM12" s="66"/>
      <c r="AN12" s="66"/>
      <c r="AO12" s="66"/>
      <c r="AP12" s="66"/>
      <c r="AQ12" s="66"/>
    </row>
    <row r="13" spans="1:43" s="26" customFormat="1" ht="53.4" customHeight="1" x14ac:dyDescent="0.3">
      <c r="A13" s="373"/>
      <c r="B13" s="905"/>
      <c r="C13" s="906"/>
      <c r="D13" s="915" t="s">
        <v>130</v>
      </c>
      <c r="E13" s="916" t="s">
        <v>131</v>
      </c>
      <c r="F13" s="919">
        <v>30</v>
      </c>
      <c r="G13" s="916" t="s">
        <v>123</v>
      </c>
      <c r="H13" s="916" t="s">
        <v>124</v>
      </c>
      <c r="I13" s="916"/>
      <c r="J13" s="916" t="s">
        <v>1078</v>
      </c>
      <c r="K13" s="216">
        <v>1</v>
      </c>
      <c r="L13" s="215" t="s">
        <v>30</v>
      </c>
      <c r="M13" s="214">
        <v>0.25</v>
      </c>
      <c r="N13" s="214">
        <v>0.5</v>
      </c>
      <c r="O13" s="214">
        <v>0.75</v>
      </c>
      <c r="P13" s="214">
        <v>1</v>
      </c>
      <c r="Q13" s="6">
        <f t="shared" si="0"/>
        <v>0.25</v>
      </c>
      <c r="R13" s="6">
        <f t="shared" si="1"/>
        <v>0.5</v>
      </c>
      <c r="S13" s="6">
        <f t="shared" si="2"/>
        <v>0.75</v>
      </c>
      <c r="T13" s="6">
        <f t="shared" si="3"/>
        <v>1</v>
      </c>
      <c r="U13" s="144">
        <f t="shared" si="4"/>
        <v>1</v>
      </c>
      <c r="V13" s="421">
        <f>+Q14</f>
        <v>0</v>
      </c>
      <c r="W13" s="421">
        <f>+R14</f>
        <v>0</v>
      </c>
      <c r="X13" s="421">
        <f>+S14</f>
        <v>0</v>
      </c>
      <c r="Y13" s="421">
        <f>+T14</f>
        <v>0</v>
      </c>
      <c r="Z13" s="382"/>
      <c r="AA13" s="909"/>
      <c r="AB13" s="908"/>
      <c r="AC13" s="66"/>
      <c r="AD13" s="66"/>
      <c r="AE13" s="66"/>
      <c r="AF13" s="66"/>
      <c r="AG13" s="66"/>
      <c r="AH13" s="66"/>
      <c r="AI13" s="66"/>
      <c r="AJ13" s="66"/>
      <c r="AK13" s="66"/>
      <c r="AL13" s="66"/>
      <c r="AM13" s="66"/>
      <c r="AN13" s="66"/>
      <c r="AO13" s="66"/>
      <c r="AP13" s="66"/>
      <c r="AQ13" s="66"/>
    </row>
    <row r="14" spans="1:43" s="26" customFormat="1" ht="30" customHeight="1" x14ac:dyDescent="0.3">
      <c r="A14" s="373"/>
      <c r="B14" s="905"/>
      <c r="C14" s="906"/>
      <c r="D14" s="915"/>
      <c r="E14" s="916"/>
      <c r="F14" s="919"/>
      <c r="G14" s="916"/>
      <c r="H14" s="916"/>
      <c r="I14" s="916"/>
      <c r="J14" s="916"/>
      <c r="K14" s="213">
        <v>1</v>
      </c>
      <c r="L14" s="212" t="s">
        <v>34</v>
      </c>
      <c r="M14" s="211">
        <v>0</v>
      </c>
      <c r="N14" s="211">
        <v>0</v>
      </c>
      <c r="O14" s="211">
        <v>0</v>
      </c>
      <c r="P14" s="211">
        <v>0</v>
      </c>
      <c r="Q14" s="156">
        <f t="shared" si="0"/>
        <v>0</v>
      </c>
      <c r="R14" s="156">
        <f t="shared" si="1"/>
        <v>0</v>
      </c>
      <c r="S14" s="156">
        <f t="shared" si="2"/>
        <v>0</v>
      </c>
      <c r="T14" s="156">
        <f t="shared" si="3"/>
        <v>0</v>
      </c>
      <c r="U14" s="160">
        <f t="shared" si="4"/>
        <v>0</v>
      </c>
      <c r="V14" s="421"/>
      <c r="W14" s="421"/>
      <c r="X14" s="421"/>
      <c r="Y14" s="421"/>
      <c r="Z14" s="382"/>
      <c r="AA14" s="909"/>
      <c r="AB14" s="908"/>
      <c r="AC14" s="66"/>
      <c r="AD14" s="66"/>
      <c r="AE14" s="66"/>
      <c r="AF14" s="66"/>
      <c r="AG14" s="66"/>
      <c r="AH14" s="66"/>
      <c r="AI14" s="66"/>
      <c r="AJ14" s="66"/>
      <c r="AK14" s="66"/>
      <c r="AL14" s="66"/>
      <c r="AM14" s="66"/>
      <c r="AN14" s="66"/>
      <c r="AO14" s="66"/>
      <c r="AP14" s="66"/>
      <c r="AQ14" s="66"/>
    </row>
    <row r="15" spans="1:43" s="26" customFormat="1" ht="53.4" customHeight="1" x14ac:dyDescent="0.3">
      <c r="A15" s="373"/>
      <c r="B15" s="905"/>
      <c r="C15" s="906"/>
      <c r="D15" s="915" t="s">
        <v>132</v>
      </c>
      <c r="E15" s="916" t="s">
        <v>133</v>
      </c>
      <c r="F15" s="919">
        <v>31</v>
      </c>
      <c r="G15" s="916" t="s">
        <v>123</v>
      </c>
      <c r="H15" s="916" t="s">
        <v>124</v>
      </c>
      <c r="I15" s="916"/>
      <c r="J15" s="916" t="s">
        <v>1047</v>
      </c>
      <c r="K15" s="216">
        <v>0.5</v>
      </c>
      <c r="L15" s="215" t="s">
        <v>30</v>
      </c>
      <c r="M15" s="214">
        <v>0.25</v>
      </c>
      <c r="N15" s="214">
        <v>0.5</v>
      </c>
      <c r="O15" s="214">
        <v>0.75</v>
      </c>
      <c r="P15" s="214">
        <v>1</v>
      </c>
      <c r="Q15" s="6">
        <f t="shared" si="0"/>
        <v>0.125</v>
      </c>
      <c r="R15" s="6">
        <f t="shared" si="1"/>
        <v>0.25</v>
      </c>
      <c r="S15" s="6">
        <f t="shared" si="2"/>
        <v>0.375</v>
      </c>
      <c r="T15" s="6">
        <f t="shared" si="3"/>
        <v>0.5</v>
      </c>
      <c r="U15" s="144">
        <f t="shared" si="4"/>
        <v>0.5</v>
      </c>
      <c r="V15" s="421" t="e">
        <f>+Q16+#REF!</f>
        <v>#REF!</v>
      </c>
      <c r="W15" s="421" t="e">
        <f>+R16+#REF!</f>
        <v>#REF!</v>
      </c>
      <c r="X15" s="421" t="e">
        <f>+S16+#REF!</f>
        <v>#REF!</v>
      </c>
      <c r="Y15" s="421" t="e">
        <f>+T16+#REF!</f>
        <v>#REF!</v>
      </c>
      <c r="Z15" s="382"/>
      <c r="AA15" s="909"/>
      <c r="AB15" s="908"/>
      <c r="AC15" s="66"/>
      <c r="AD15" s="66"/>
      <c r="AE15" s="66"/>
      <c r="AF15" s="66"/>
      <c r="AG15" s="66"/>
      <c r="AH15" s="66"/>
      <c r="AI15" s="66"/>
      <c r="AJ15" s="66"/>
      <c r="AK15" s="66"/>
      <c r="AL15" s="66"/>
      <c r="AM15" s="66"/>
      <c r="AN15" s="66"/>
      <c r="AO15" s="66"/>
      <c r="AP15" s="66"/>
      <c r="AQ15" s="66"/>
    </row>
    <row r="16" spans="1:43" s="26" customFormat="1" ht="53.4" customHeight="1" x14ac:dyDescent="0.3">
      <c r="A16" s="373"/>
      <c r="B16" s="905"/>
      <c r="C16" s="906"/>
      <c r="D16" s="915"/>
      <c r="E16" s="916"/>
      <c r="F16" s="919"/>
      <c r="G16" s="916"/>
      <c r="H16" s="916"/>
      <c r="I16" s="916"/>
      <c r="J16" s="916"/>
      <c r="K16" s="213">
        <v>0.5</v>
      </c>
      <c r="L16" s="212" t="s">
        <v>34</v>
      </c>
      <c r="M16" s="211">
        <v>0</v>
      </c>
      <c r="N16" s="211">
        <v>0</v>
      </c>
      <c r="O16" s="211">
        <v>0</v>
      </c>
      <c r="P16" s="211">
        <v>0</v>
      </c>
      <c r="Q16" s="156">
        <f t="shared" si="0"/>
        <v>0</v>
      </c>
      <c r="R16" s="156">
        <f t="shared" si="1"/>
        <v>0</v>
      </c>
      <c r="S16" s="156">
        <f t="shared" si="2"/>
        <v>0</v>
      </c>
      <c r="T16" s="156">
        <f t="shared" si="3"/>
        <v>0</v>
      </c>
      <c r="U16" s="160">
        <f t="shared" si="4"/>
        <v>0</v>
      </c>
      <c r="V16" s="421"/>
      <c r="W16" s="421"/>
      <c r="X16" s="421"/>
      <c r="Y16" s="421"/>
      <c r="Z16" s="382"/>
      <c r="AA16" s="909"/>
      <c r="AB16" s="908"/>
      <c r="AC16" s="66"/>
      <c r="AD16" s="66"/>
      <c r="AE16" s="66"/>
      <c r="AF16" s="66"/>
      <c r="AG16" s="66"/>
      <c r="AH16" s="66"/>
      <c r="AI16" s="66"/>
      <c r="AJ16" s="66"/>
      <c r="AK16" s="66"/>
      <c r="AL16" s="66"/>
      <c r="AM16" s="66"/>
      <c r="AN16" s="66"/>
      <c r="AO16" s="66"/>
      <c r="AP16" s="66"/>
      <c r="AQ16" s="66"/>
    </row>
    <row r="17" spans="1:43" s="26" customFormat="1" ht="53.4" customHeight="1" x14ac:dyDescent="0.3">
      <c r="A17" s="373"/>
      <c r="B17" s="905"/>
      <c r="C17" s="906"/>
      <c r="D17" s="915"/>
      <c r="E17" s="916" t="s">
        <v>1105</v>
      </c>
      <c r="F17" s="919">
        <v>32</v>
      </c>
      <c r="G17" s="916" t="s">
        <v>1079</v>
      </c>
      <c r="H17" s="916" t="s">
        <v>1106</v>
      </c>
      <c r="I17" s="916"/>
      <c r="J17" s="916" t="s">
        <v>1077</v>
      </c>
      <c r="K17" s="216">
        <v>1</v>
      </c>
      <c r="L17" s="215" t="s">
        <v>30</v>
      </c>
      <c r="M17" s="214">
        <v>0.25</v>
      </c>
      <c r="N17" s="214">
        <v>0.5</v>
      </c>
      <c r="O17" s="214">
        <v>0.75</v>
      </c>
      <c r="P17" s="214">
        <v>1</v>
      </c>
      <c r="Q17" s="6">
        <f t="shared" si="0"/>
        <v>0.25</v>
      </c>
      <c r="R17" s="6">
        <f t="shared" si="1"/>
        <v>0.5</v>
      </c>
      <c r="S17" s="6">
        <f t="shared" si="2"/>
        <v>0.75</v>
      </c>
      <c r="T17" s="6">
        <f t="shared" si="3"/>
        <v>1</v>
      </c>
      <c r="U17" s="144">
        <f t="shared" si="4"/>
        <v>1</v>
      </c>
      <c r="V17" s="421">
        <f>+Q18</f>
        <v>0.25</v>
      </c>
      <c r="W17" s="421">
        <f>+R18</f>
        <v>0.5</v>
      </c>
      <c r="X17" s="421">
        <f>+S18</f>
        <v>0.5</v>
      </c>
      <c r="Y17" s="421">
        <f>+T18</f>
        <v>0</v>
      </c>
      <c r="Z17" s="382"/>
      <c r="AA17" s="909"/>
      <c r="AB17" s="908"/>
      <c r="AC17" s="66"/>
      <c r="AD17" s="66"/>
      <c r="AE17" s="66"/>
      <c r="AF17" s="66"/>
      <c r="AG17" s="66"/>
      <c r="AH17" s="66"/>
      <c r="AI17" s="66"/>
      <c r="AJ17" s="66"/>
      <c r="AK17" s="66"/>
      <c r="AL17" s="66"/>
      <c r="AM17" s="66"/>
      <c r="AN17" s="66"/>
      <c r="AO17" s="66"/>
      <c r="AP17" s="66"/>
      <c r="AQ17" s="66"/>
    </row>
    <row r="18" spans="1:43" s="26" customFormat="1" ht="53.4" customHeight="1" x14ac:dyDescent="0.3">
      <c r="A18" s="373"/>
      <c r="B18" s="905"/>
      <c r="C18" s="906"/>
      <c r="D18" s="915"/>
      <c r="E18" s="916"/>
      <c r="F18" s="919"/>
      <c r="G18" s="916"/>
      <c r="H18" s="916"/>
      <c r="I18" s="916"/>
      <c r="J18" s="916"/>
      <c r="K18" s="213">
        <v>1</v>
      </c>
      <c r="L18" s="212" t="s">
        <v>34</v>
      </c>
      <c r="M18" s="211">
        <v>0.25</v>
      </c>
      <c r="N18" s="211">
        <v>0.5</v>
      </c>
      <c r="O18" s="211">
        <v>0.5</v>
      </c>
      <c r="P18" s="211">
        <v>0</v>
      </c>
      <c r="Q18" s="156">
        <f t="shared" si="0"/>
        <v>0.25</v>
      </c>
      <c r="R18" s="156">
        <f t="shared" si="1"/>
        <v>0.5</v>
      </c>
      <c r="S18" s="156">
        <f t="shared" si="2"/>
        <v>0.5</v>
      </c>
      <c r="T18" s="156">
        <f t="shared" si="3"/>
        <v>0</v>
      </c>
      <c r="U18" s="160">
        <f t="shared" si="4"/>
        <v>0.5</v>
      </c>
      <c r="V18" s="421"/>
      <c r="W18" s="421"/>
      <c r="X18" s="421"/>
      <c r="Y18" s="421"/>
      <c r="Z18" s="382"/>
      <c r="AA18" s="909"/>
      <c r="AB18" s="908"/>
      <c r="AC18" s="66"/>
      <c r="AD18" s="66"/>
      <c r="AE18" s="66"/>
      <c r="AF18" s="66"/>
      <c r="AG18" s="66"/>
      <c r="AH18" s="66"/>
      <c r="AI18" s="66"/>
      <c r="AJ18" s="66"/>
      <c r="AK18" s="66"/>
      <c r="AL18" s="66"/>
      <c r="AM18" s="66"/>
      <c r="AN18" s="66"/>
      <c r="AO18" s="66"/>
      <c r="AP18" s="66"/>
      <c r="AQ18" s="66"/>
    </row>
    <row r="19" spans="1:43" s="26" customFormat="1" ht="53.4" customHeight="1" x14ac:dyDescent="0.3">
      <c r="A19" s="373"/>
      <c r="B19" s="905"/>
      <c r="C19" s="906" t="s">
        <v>134</v>
      </c>
      <c r="D19" s="915" t="s">
        <v>135</v>
      </c>
      <c r="E19" s="916" t="s">
        <v>1107</v>
      </c>
      <c r="F19" s="919">
        <v>33</v>
      </c>
      <c r="G19" s="916" t="s">
        <v>136</v>
      </c>
      <c r="H19" s="916" t="s">
        <v>137</v>
      </c>
      <c r="I19" s="916"/>
      <c r="J19" s="916" t="s">
        <v>138</v>
      </c>
      <c r="K19" s="216">
        <v>1</v>
      </c>
      <c r="L19" s="215" t="s">
        <v>30</v>
      </c>
      <c r="M19" s="214">
        <v>0.1</v>
      </c>
      <c r="N19" s="214">
        <v>0.4</v>
      </c>
      <c r="O19" s="214">
        <v>0.8</v>
      </c>
      <c r="P19" s="214">
        <v>1</v>
      </c>
      <c r="Q19" s="6">
        <f t="shared" si="0"/>
        <v>0.1</v>
      </c>
      <c r="R19" s="6">
        <f t="shared" si="1"/>
        <v>0.4</v>
      </c>
      <c r="S19" s="6">
        <f t="shared" si="2"/>
        <v>0.8</v>
      </c>
      <c r="T19" s="6">
        <f t="shared" si="3"/>
        <v>1</v>
      </c>
      <c r="U19" s="144">
        <f t="shared" si="4"/>
        <v>1</v>
      </c>
      <c r="V19" s="421">
        <f>+Q20</f>
        <v>0</v>
      </c>
      <c r="W19" s="421">
        <f>+R20</f>
        <v>0</v>
      </c>
      <c r="X19" s="421">
        <f>+S20</f>
        <v>0</v>
      </c>
      <c r="Y19" s="421">
        <f>+T20</f>
        <v>0</v>
      </c>
      <c r="Z19" s="382" t="s">
        <v>139</v>
      </c>
      <c r="AA19" s="381" t="s">
        <v>140</v>
      </c>
      <c r="AB19" s="908"/>
      <c r="AC19" s="66"/>
      <c r="AD19" s="66"/>
      <c r="AE19" s="66"/>
      <c r="AF19" s="66"/>
      <c r="AG19" s="66"/>
      <c r="AH19" s="66"/>
      <c r="AI19" s="66"/>
      <c r="AJ19" s="66"/>
      <c r="AK19" s="66"/>
      <c r="AL19" s="66"/>
      <c r="AM19" s="66"/>
      <c r="AN19" s="66"/>
      <c r="AO19" s="66"/>
      <c r="AP19" s="66"/>
      <c r="AQ19" s="66"/>
    </row>
    <row r="20" spans="1:43" s="26" customFormat="1" ht="53.4" customHeight="1" x14ac:dyDescent="0.3">
      <c r="A20" s="373"/>
      <c r="B20" s="905"/>
      <c r="C20" s="906"/>
      <c r="D20" s="915"/>
      <c r="E20" s="916"/>
      <c r="F20" s="919"/>
      <c r="G20" s="916"/>
      <c r="H20" s="916"/>
      <c r="I20" s="916"/>
      <c r="J20" s="916"/>
      <c r="K20" s="213">
        <v>1</v>
      </c>
      <c r="L20" s="212" t="s">
        <v>34</v>
      </c>
      <c r="M20" s="211">
        <v>0</v>
      </c>
      <c r="N20" s="211">
        <v>0</v>
      </c>
      <c r="O20" s="211">
        <v>0</v>
      </c>
      <c r="P20" s="211">
        <v>0</v>
      </c>
      <c r="Q20" s="156">
        <f t="shared" si="0"/>
        <v>0</v>
      </c>
      <c r="R20" s="156">
        <f t="shared" si="1"/>
        <v>0</v>
      </c>
      <c r="S20" s="156">
        <f t="shared" si="2"/>
        <v>0</v>
      </c>
      <c r="T20" s="156">
        <f t="shared" si="3"/>
        <v>0</v>
      </c>
      <c r="U20" s="160">
        <f t="shared" si="4"/>
        <v>0</v>
      </c>
      <c r="V20" s="421"/>
      <c r="W20" s="421"/>
      <c r="X20" s="421"/>
      <c r="Y20" s="421"/>
      <c r="Z20" s="382"/>
      <c r="AA20" s="382"/>
      <c r="AB20" s="908"/>
      <c r="AC20" s="66"/>
      <c r="AD20" s="66"/>
      <c r="AE20" s="66"/>
      <c r="AF20" s="66"/>
      <c r="AG20" s="66"/>
      <c r="AH20" s="66"/>
      <c r="AI20" s="66"/>
      <c r="AJ20" s="66"/>
      <c r="AK20" s="66"/>
      <c r="AL20" s="66"/>
      <c r="AM20" s="66"/>
      <c r="AN20" s="66"/>
      <c r="AO20" s="66"/>
      <c r="AP20" s="66"/>
      <c r="AQ20" s="66"/>
    </row>
    <row r="21" spans="1:43" s="26" customFormat="1" ht="53.4" customHeight="1" x14ac:dyDescent="0.3">
      <c r="A21" s="373"/>
      <c r="B21" s="905"/>
      <c r="C21" s="906"/>
      <c r="D21" s="916" t="s">
        <v>141</v>
      </c>
      <c r="E21" s="915" t="s">
        <v>1108</v>
      </c>
      <c r="F21" s="921">
        <v>34</v>
      </c>
      <c r="G21" s="916" t="s">
        <v>142</v>
      </c>
      <c r="H21" s="916" t="s">
        <v>143</v>
      </c>
      <c r="I21" s="916"/>
      <c r="J21" s="916" t="s">
        <v>144</v>
      </c>
      <c r="K21" s="216">
        <v>1</v>
      </c>
      <c r="L21" s="215" t="s">
        <v>30</v>
      </c>
      <c r="M21" s="214">
        <v>0.1</v>
      </c>
      <c r="N21" s="214">
        <v>0.4</v>
      </c>
      <c r="O21" s="214">
        <v>0.8</v>
      </c>
      <c r="P21" s="214">
        <v>1</v>
      </c>
      <c r="Q21" s="6">
        <f t="shared" si="0"/>
        <v>0.1</v>
      </c>
      <c r="R21" s="6">
        <f t="shared" si="1"/>
        <v>0.4</v>
      </c>
      <c r="S21" s="6">
        <f t="shared" si="2"/>
        <v>0.8</v>
      </c>
      <c r="T21" s="6">
        <f t="shared" si="3"/>
        <v>1</v>
      </c>
      <c r="U21" s="144">
        <f t="shared" si="4"/>
        <v>1</v>
      </c>
      <c r="V21" s="421">
        <f>+Q22</f>
        <v>0</v>
      </c>
      <c r="W21" s="421">
        <f>+R22</f>
        <v>0</v>
      </c>
      <c r="X21" s="421">
        <f>+S22</f>
        <v>0</v>
      </c>
      <c r="Y21" s="421">
        <f>+T22</f>
        <v>0</v>
      </c>
      <c r="Z21" s="382"/>
      <c r="AA21" s="382"/>
      <c r="AB21" s="908"/>
      <c r="AC21" s="66"/>
      <c r="AD21" s="66"/>
      <c r="AE21" s="66"/>
      <c r="AF21" s="66"/>
      <c r="AG21" s="66"/>
      <c r="AH21" s="66"/>
      <c r="AI21" s="66"/>
      <c r="AJ21" s="66"/>
      <c r="AK21" s="66"/>
      <c r="AL21" s="66"/>
      <c r="AM21" s="66"/>
      <c r="AN21" s="66"/>
      <c r="AO21" s="66"/>
      <c r="AP21" s="66"/>
      <c r="AQ21" s="66"/>
    </row>
    <row r="22" spans="1:43" s="26" customFormat="1" ht="53.4" customHeight="1" x14ac:dyDescent="0.3">
      <c r="A22" s="373"/>
      <c r="B22" s="905"/>
      <c r="C22" s="906"/>
      <c r="D22" s="916"/>
      <c r="E22" s="915"/>
      <c r="F22" s="921"/>
      <c r="G22" s="916"/>
      <c r="H22" s="916"/>
      <c r="I22" s="916"/>
      <c r="J22" s="916"/>
      <c r="K22" s="213">
        <v>1</v>
      </c>
      <c r="L22" s="212" t="s">
        <v>34</v>
      </c>
      <c r="M22" s="211">
        <v>0</v>
      </c>
      <c r="N22" s="211">
        <v>0</v>
      </c>
      <c r="O22" s="211">
        <v>0</v>
      </c>
      <c r="P22" s="211">
        <v>0</v>
      </c>
      <c r="Q22" s="156">
        <f t="shared" si="0"/>
        <v>0</v>
      </c>
      <c r="R22" s="156">
        <f t="shared" si="1"/>
        <v>0</v>
      </c>
      <c r="S22" s="156">
        <f t="shared" si="2"/>
        <v>0</v>
      </c>
      <c r="T22" s="156">
        <f t="shared" si="3"/>
        <v>0</v>
      </c>
      <c r="U22" s="160">
        <f t="shared" si="4"/>
        <v>0</v>
      </c>
      <c r="V22" s="421"/>
      <c r="W22" s="421"/>
      <c r="X22" s="421"/>
      <c r="Y22" s="421"/>
      <c r="Z22" s="382"/>
      <c r="AA22" s="382"/>
      <c r="AB22" s="908"/>
      <c r="AC22" s="66"/>
      <c r="AD22" s="66"/>
      <c r="AE22" s="66"/>
      <c r="AF22" s="66"/>
      <c r="AG22" s="66"/>
      <c r="AH22" s="66"/>
      <c r="AI22" s="66"/>
      <c r="AJ22" s="66"/>
      <c r="AK22" s="66"/>
      <c r="AL22" s="66"/>
      <c r="AM22" s="66"/>
      <c r="AN22" s="66"/>
      <c r="AO22" s="66"/>
      <c r="AP22" s="66"/>
      <c r="AQ22" s="66"/>
    </row>
    <row r="23" spans="1:43" s="26" customFormat="1" ht="53.4" customHeight="1" x14ac:dyDescent="0.3">
      <c r="A23" s="373"/>
      <c r="B23" s="905"/>
      <c r="C23" s="906"/>
      <c r="D23" s="915" t="s">
        <v>145</v>
      </c>
      <c r="E23" s="916" t="s">
        <v>1109</v>
      </c>
      <c r="F23" s="919">
        <v>35</v>
      </c>
      <c r="G23" s="916" t="s">
        <v>146</v>
      </c>
      <c r="H23" s="916" t="s">
        <v>147</v>
      </c>
      <c r="I23" s="916"/>
      <c r="J23" s="916" t="s">
        <v>148</v>
      </c>
      <c r="K23" s="216">
        <v>1</v>
      </c>
      <c r="L23" s="215" t="s">
        <v>30</v>
      </c>
      <c r="M23" s="214">
        <v>0.1</v>
      </c>
      <c r="N23" s="214">
        <v>0.3</v>
      </c>
      <c r="O23" s="214">
        <v>0.8</v>
      </c>
      <c r="P23" s="214">
        <v>1</v>
      </c>
      <c r="Q23" s="6">
        <f t="shared" si="0"/>
        <v>0.1</v>
      </c>
      <c r="R23" s="6">
        <f t="shared" si="1"/>
        <v>0.3</v>
      </c>
      <c r="S23" s="6">
        <f t="shared" si="2"/>
        <v>0.8</v>
      </c>
      <c r="T23" s="6">
        <f t="shared" si="3"/>
        <v>1</v>
      </c>
      <c r="U23" s="144">
        <f t="shared" si="4"/>
        <v>1</v>
      </c>
      <c r="V23" s="421">
        <f>+Q24</f>
        <v>0</v>
      </c>
      <c r="W23" s="421">
        <f>+R24</f>
        <v>0</v>
      </c>
      <c r="X23" s="421">
        <f>+S24</f>
        <v>0</v>
      </c>
      <c r="Y23" s="421">
        <f>+T24</f>
        <v>0</v>
      </c>
      <c r="Z23" s="382"/>
      <c r="AA23" s="382"/>
      <c r="AB23" s="908"/>
      <c r="AC23" s="66"/>
      <c r="AD23" s="66"/>
      <c r="AE23" s="66"/>
      <c r="AF23" s="66"/>
      <c r="AG23" s="66"/>
      <c r="AH23" s="66"/>
      <c r="AI23" s="66"/>
      <c r="AJ23" s="66"/>
      <c r="AK23" s="66"/>
      <c r="AL23" s="66"/>
      <c r="AM23" s="66"/>
      <c r="AN23" s="66"/>
      <c r="AO23" s="66"/>
      <c r="AP23" s="66"/>
      <c r="AQ23" s="66"/>
    </row>
    <row r="24" spans="1:43" s="26" customFormat="1" ht="53.4" customHeight="1" x14ac:dyDescent="0.3">
      <c r="A24" s="373"/>
      <c r="B24" s="905"/>
      <c r="C24" s="906"/>
      <c r="D24" s="915"/>
      <c r="E24" s="916"/>
      <c r="F24" s="919"/>
      <c r="G24" s="916"/>
      <c r="H24" s="916"/>
      <c r="I24" s="916"/>
      <c r="J24" s="916"/>
      <c r="K24" s="213">
        <v>1</v>
      </c>
      <c r="L24" s="212" t="s">
        <v>34</v>
      </c>
      <c r="M24" s="211">
        <v>0</v>
      </c>
      <c r="N24" s="211">
        <v>0</v>
      </c>
      <c r="O24" s="211">
        <v>0</v>
      </c>
      <c r="P24" s="211">
        <v>0</v>
      </c>
      <c r="Q24" s="156">
        <f t="shared" si="0"/>
        <v>0</v>
      </c>
      <c r="R24" s="156">
        <f t="shared" si="1"/>
        <v>0</v>
      </c>
      <c r="S24" s="156">
        <f t="shared" si="2"/>
        <v>0</v>
      </c>
      <c r="T24" s="156">
        <f t="shared" si="3"/>
        <v>0</v>
      </c>
      <c r="U24" s="160">
        <f t="shared" si="4"/>
        <v>0</v>
      </c>
      <c r="V24" s="421"/>
      <c r="W24" s="421"/>
      <c r="X24" s="421"/>
      <c r="Y24" s="421"/>
      <c r="Z24" s="382"/>
      <c r="AA24" s="382"/>
      <c r="AB24" s="908"/>
      <c r="AC24" s="66"/>
      <c r="AD24" s="66"/>
      <c r="AE24" s="66"/>
      <c r="AF24" s="66"/>
      <c r="AG24" s="66"/>
      <c r="AH24" s="66"/>
      <c r="AI24" s="66"/>
      <c r="AJ24" s="66"/>
      <c r="AK24" s="66"/>
      <c r="AL24" s="66"/>
      <c r="AM24" s="66"/>
      <c r="AN24" s="66"/>
      <c r="AO24" s="66"/>
      <c r="AP24" s="66"/>
      <c r="AQ24" s="66"/>
    </row>
    <row r="25" spans="1:43" s="26" customFormat="1" ht="53.4" customHeight="1" x14ac:dyDescent="0.3">
      <c r="A25" s="373"/>
      <c r="B25" s="905"/>
      <c r="C25" s="906" t="s">
        <v>149</v>
      </c>
      <c r="D25" s="915" t="s">
        <v>150</v>
      </c>
      <c r="E25" s="916" t="s">
        <v>1080</v>
      </c>
      <c r="F25" s="919">
        <v>36</v>
      </c>
      <c r="G25" s="916" t="s">
        <v>151</v>
      </c>
      <c r="H25" s="916" t="s">
        <v>152</v>
      </c>
      <c r="I25" s="916"/>
      <c r="J25" s="916" t="s">
        <v>1110</v>
      </c>
      <c r="K25" s="216">
        <v>1</v>
      </c>
      <c r="L25" s="215" t="s">
        <v>30</v>
      </c>
      <c r="M25" s="214">
        <v>0.05</v>
      </c>
      <c r="N25" s="214">
        <v>0.2</v>
      </c>
      <c r="O25" s="214">
        <v>0.6</v>
      </c>
      <c r="P25" s="214">
        <v>1</v>
      </c>
      <c r="Q25" s="6">
        <f t="shared" si="0"/>
        <v>0.05</v>
      </c>
      <c r="R25" s="6">
        <f t="shared" si="1"/>
        <v>0.2</v>
      </c>
      <c r="S25" s="6">
        <f t="shared" si="2"/>
        <v>0.6</v>
      </c>
      <c r="T25" s="6">
        <f t="shared" si="3"/>
        <v>1</v>
      </c>
      <c r="U25" s="144">
        <f t="shared" si="4"/>
        <v>1</v>
      </c>
      <c r="V25" s="421">
        <f>+Q26</f>
        <v>0</v>
      </c>
      <c r="W25" s="421">
        <f>+R26</f>
        <v>0</v>
      </c>
      <c r="X25" s="421">
        <f>+S26</f>
        <v>0</v>
      </c>
      <c r="Y25" s="421">
        <f>+T26</f>
        <v>0</v>
      </c>
      <c r="Z25" s="382"/>
      <c r="AA25" s="381" t="s">
        <v>119</v>
      </c>
      <c r="AB25" s="908"/>
      <c r="AC25" s="66"/>
      <c r="AD25" s="66"/>
      <c r="AE25" s="66"/>
      <c r="AF25" s="66"/>
      <c r="AG25" s="66"/>
      <c r="AH25" s="66"/>
      <c r="AI25" s="66"/>
      <c r="AJ25" s="66"/>
      <c r="AK25" s="66"/>
      <c r="AL25" s="66"/>
      <c r="AM25" s="66"/>
      <c r="AN25" s="66"/>
      <c r="AO25" s="66"/>
      <c r="AP25" s="66"/>
      <c r="AQ25" s="66"/>
    </row>
    <row r="26" spans="1:43" s="26" customFormat="1" ht="53.4" customHeight="1" x14ac:dyDescent="0.3">
      <c r="A26" s="373"/>
      <c r="B26" s="905"/>
      <c r="C26" s="906"/>
      <c r="D26" s="915"/>
      <c r="E26" s="916"/>
      <c r="F26" s="919"/>
      <c r="G26" s="916"/>
      <c r="H26" s="916"/>
      <c r="I26" s="916"/>
      <c r="J26" s="916"/>
      <c r="K26" s="213">
        <v>1</v>
      </c>
      <c r="L26" s="212" t="s">
        <v>34</v>
      </c>
      <c r="M26" s="211">
        <v>0</v>
      </c>
      <c r="N26" s="211">
        <v>0</v>
      </c>
      <c r="O26" s="211">
        <v>0</v>
      </c>
      <c r="P26" s="211">
        <v>0</v>
      </c>
      <c r="Q26" s="156">
        <f t="shared" si="0"/>
        <v>0</v>
      </c>
      <c r="R26" s="156">
        <f t="shared" si="1"/>
        <v>0</v>
      </c>
      <c r="S26" s="156">
        <f t="shared" si="2"/>
        <v>0</v>
      </c>
      <c r="T26" s="156">
        <f t="shared" si="3"/>
        <v>0</v>
      </c>
      <c r="U26" s="160">
        <f t="shared" si="4"/>
        <v>0</v>
      </c>
      <c r="V26" s="421"/>
      <c r="W26" s="421"/>
      <c r="X26" s="421"/>
      <c r="Y26" s="421"/>
      <c r="Z26" s="382"/>
      <c r="AA26" s="382"/>
      <c r="AB26" s="908"/>
      <c r="AC26" s="66"/>
      <c r="AD26" s="66"/>
      <c r="AE26" s="66"/>
      <c r="AF26" s="66"/>
      <c r="AG26" s="66"/>
      <c r="AH26" s="66"/>
      <c r="AI26" s="66"/>
      <c r="AJ26" s="66"/>
      <c r="AK26" s="66"/>
      <c r="AL26" s="66"/>
      <c r="AM26" s="66"/>
      <c r="AN26" s="66"/>
      <c r="AO26" s="66"/>
      <c r="AP26" s="66"/>
      <c r="AQ26" s="66"/>
    </row>
    <row r="27" spans="1:43" s="26" customFormat="1" ht="53.4" customHeight="1" x14ac:dyDescent="0.3">
      <c r="A27" s="373"/>
      <c r="B27" s="905"/>
      <c r="C27" s="906"/>
      <c r="D27" s="915" t="s">
        <v>153</v>
      </c>
      <c r="E27" s="916" t="s">
        <v>1082</v>
      </c>
      <c r="F27" s="919">
        <v>37</v>
      </c>
      <c r="G27" s="916" t="s">
        <v>154</v>
      </c>
      <c r="H27" s="916" t="s">
        <v>155</v>
      </c>
      <c r="I27" s="916"/>
      <c r="J27" s="916" t="s">
        <v>1081</v>
      </c>
      <c r="K27" s="216">
        <v>1</v>
      </c>
      <c r="L27" s="215" t="s">
        <v>30</v>
      </c>
      <c r="M27" s="214">
        <v>0.05</v>
      </c>
      <c r="N27" s="214">
        <v>0.2</v>
      </c>
      <c r="O27" s="214">
        <v>0.6</v>
      </c>
      <c r="P27" s="214">
        <v>1</v>
      </c>
      <c r="Q27" s="6">
        <f t="shared" si="0"/>
        <v>0.05</v>
      </c>
      <c r="R27" s="6">
        <f t="shared" si="1"/>
        <v>0.2</v>
      </c>
      <c r="S27" s="6">
        <f t="shared" si="2"/>
        <v>0.6</v>
      </c>
      <c r="T27" s="6">
        <f t="shared" si="3"/>
        <v>1</v>
      </c>
      <c r="U27" s="144">
        <f t="shared" si="4"/>
        <v>1</v>
      </c>
      <c r="V27" s="421">
        <f>+Q28</f>
        <v>0</v>
      </c>
      <c r="W27" s="421">
        <f>+R28</f>
        <v>0</v>
      </c>
      <c r="X27" s="421">
        <f>+S28</f>
        <v>0</v>
      </c>
      <c r="Y27" s="421">
        <f>+T28</f>
        <v>0</v>
      </c>
      <c r="Z27" s="382"/>
      <c r="AA27" s="382"/>
      <c r="AB27" s="908"/>
      <c r="AC27" s="66"/>
      <c r="AD27" s="66"/>
      <c r="AE27" s="66"/>
      <c r="AF27" s="66"/>
      <c r="AG27" s="66"/>
      <c r="AH27" s="66"/>
      <c r="AI27" s="66"/>
      <c r="AJ27" s="66"/>
      <c r="AK27" s="66"/>
      <c r="AL27" s="66"/>
      <c r="AM27" s="66"/>
      <c r="AN27" s="66"/>
      <c r="AO27" s="66"/>
      <c r="AP27" s="66"/>
      <c r="AQ27" s="66"/>
    </row>
    <row r="28" spans="1:43" s="26" customFormat="1" ht="53.4" customHeight="1" x14ac:dyDescent="0.3">
      <c r="A28" s="373"/>
      <c r="B28" s="905"/>
      <c r="C28" s="906"/>
      <c r="D28" s="915"/>
      <c r="E28" s="916"/>
      <c r="F28" s="919"/>
      <c r="G28" s="916"/>
      <c r="H28" s="916"/>
      <c r="I28" s="916"/>
      <c r="J28" s="916"/>
      <c r="K28" s="213">
        <v>1</v>
      </c>
      <c r="L28" s="212" t="s">
        <v>34</v>
      </c>
      <c r="M28" s="211">
        <v>0</v>
      </c>
      <c r="N28" s="211">
        <v>0</v>
      </c>
      <c r="O28" s="211">
        <v>0</v>
      </c>
      <c r="P28" s="211">
        <v>0</v>
      </c>
      <c r="Q28" s="156">
        <f t="shared" si="0"/>
        <v>0</v>
      </c>
      <c r="R28" s="156">
        <f t="shared" si="1"/>
        <v>0</v>
      </c>
      <c r="S28" s="156">
        <f t="shared" si="2"/>
        <v>0</v>
      </c>
      <c r="T28" s="156">
        <f t="shared" si="3"/>
        <v>0</v>
      </c>
      <c r="U28" s="160">
        <f t="shared" si="4"/>
        <v>0</v>
      </c>
      <c r="V28" s="421"/>
      <c r="W28" s="421"/>
      <c r="X28" s="421"/>
      <c r="Y28" s="421"/>
      <c r="Z28" s="382"/>
      <c r="AA28" s="382"/>
      <c r="AB28" s="908"/>
      <c r="AC28" s="66"/>
      <c r="AD28" s="66"/>
      <c r="AE28" s="66"/>
      <c r="AF28" s="66"/>
      <c r="AG28" s="66"/>
      <c r="AH28" s="66"/>
      <c r="AI28" s="66"/>
      <c r="AJ28" s="66"/>
      <c r="AK28" s="66"/>
      <c r="AL28" s="66"/>
      <c r="AM28" s="66"/>
      <c r="AN28" s="66"/>
      <c r="AO28" s="66"/>
      <c r="AP28" s="66"/>
      <c r="AQ28" s="66"/>
    </row>
    <row r="29" spans="1:43" s="26" customFormat="1" ht="53.4" customHeight="1" x14ac:dyDescent="0.3">
      <c r="A29" s="373"/>
      <c r="B29" s="905"/>
      <c r="C29" s="906"/>
      <c r="D29" s="915" t="s">
        <v>156</v>
      </c>
      <c r="E29" s="916" t="s">
        <v>1084</v>
      </c>
      <c r="F29" s="919">
        <v>38</v>
      </c>
      <c r="G29" s="916" t="s">
        <v>157</v>
      </c>
      <c r="H29" s="916" t="s">
        <v>158</v>
      </c>
      <c r="I29" s="916"/>
      <c r="J29" s="916" t="s">
        <v>1083</v>
      </c>
      <c r="K29" s="216">
        <v>0.25</v>
      </c>
      <c r="L29" s="215" t="s">
        <v>30</v>
      </c>
      <c r="M29" s="214">
        <v>0.1</v>
      </c>
      <c r="N29" s="214">
        <v>0.3</v>
      </c>
      <c r="O29" s="214">
        <v>0.65</v>
      </c>
      <c r="P29" s="214">
        <v>1</v>
      </c>
      <c r="Q29" s="6">
        <f t="shared" si="0"/>
        <v>2.5000000000000001E-2</v>
      </c>
      <c r="R29" s="6">
        <f t="shared" si="1"/>
        <v>7.4999999999999997E-2</v>
      </c>
      <c r="S29" s="6">
        <f t="shared" si="2"/>
        <v>0.16250000000000001</v>
      </c>
      <c r="T29" s="6">
        <f t="shared" si="3"/>
        <v>0.25</v>
      </c>
      <c r="U29" s="144">
        <f t="shared" si="4"/>
        <v>0.25</v>
      </c>
      <c r="V29" s="421">
        <f>+Q30+Q32+Q34</f>
        <v>2.5000000000000001E-2</v>
      </c>
      <c r="W29" s="421">
        <f>+R30+R32+R34</f>
        <v>7.4999999999999997E-2</v>
      </c>
      <c r="X29" s="421">
        <f>+S30+S32+S34</f>
        <v>0.16250000000000001</v>
      </c>
      <c r="Y29" s="421">
        <f>+T30+T32+T34</f>
        <v>0</v>
      </c>
      <c r="Z29" s="382"/>
      <c r="AA29" s="382"/>
      <c r="AB29" s="908"/>
      <c r="AC29" s="66"/>
      <c r="AD29" s="66"/>
      <c r="AE29" s="66"/>
      <c r="AF29" s="66"/>
      <c r="AG29" s="66"/>
      <c r="AH29" s="66"/>
      <c r="AI29" s="66"/>
      <c r="AJ29" s="66"/>
      <c r="AK29" s="66"/>
      <c r="AL29" s="66"/>
      <c r="AM29" s="66"/>
      <c r="AN29" s="66"/>
      <c r="AO29" s="66"/>
      <c r="AP29" s="66"/>
      <c r="AQ29" s="66"/>
    </row>
    <row r="30" spans="1:43" s="26" customFormat="1" ht="33" customHeight="1" x14ac:dyDescent="0.3">
      <c r="A30" s="373"/>
      <c r="B30" s="905"/>
      <c r="C30" s="906"/>
      <c r="D30" s="915"/>
      <c r="E30" s="916"/>
      <c r="F30" s="919"/>
      <c r="G30" s="916"/>
      <c r="H30" s="916"/>
      <c r="I30" s="916"/>
      <c r="J30" s="916"/>
      <c r="K30" s="213">
        <v>0.25</v>
      </c>
      <c r="L30" s="212" t="s">
        <v>34</v>
      </c>
      <c r="M30" s="211">
        <v>0</v>
      </c>
      <c r="N30" s="211">
        <v>0</v>
      </c>
      <c r="O30" s="211">
        <v>0</v>
      </c>
      <c r="P30" s="211">
        <v>0</v>
      </c>
      <c r="Q30" s="156">
        <f t="shared" si="0"/>
        <v>0</v>
      </c>
      <c r="R30" s="156">
        <f t="shared" si="1"/>
        <v>0</v>
      </c>
      <c r="S30" s="156">
        <f t="shared" si="2"/>
        <v>0</v>
      </c>
      <c r="T30" s="156">
        <f t="shared" si="3"/>
        <v>0</v>
      </c>
      <c r="U30" s="160">
        <f t="shared" si="4"/>
        <v>0</v>
      </c>
      <c r="V30" s="421"/>
      <c r="W30" s="421"/>
      <c r="X30" s="421"/>
      <c r="Y30" s="421"/>
      <c r="Z30" s="382"/>
      <c r="AA30" s="382"/>
      <c r="AB30" s="908"/>
      <c r="AC30" s="66"/>
      <c r="AD30" s="66"/>
      <c r="AE30" s="66"/>
      <c r="AF30" s="66"/>
      <c r="AG30" s="66"/>
      <c r="AH30" s="66"/>
      <c r="AI30" s="66"/>
      <c r="AJ30" s="66"/>
      <c r="AK30" s="66"/>
      <c r="AL30" s="66"/>
      <c r="AM30" s="66"/>
      <c r="AN30" s="66"/>
      <c r="AO30" s="66"/>
      <c r="AP30" s="66"/>
      <c r="AQ30" s="66"/>
    </row>
    <row r="31" spans="1:43" s="26" customFormat="1" ht="53.4" customHeight="1" x14ac:dyDescent="0.3">
      <c r="A31" s="373"/>
      <c r="B31" s="905"/>
      <c r="C31" s="906"/>
      <c r="D31" s="915"/>
      <c r="E31" s="916"/>
      <c r="F31" s="919"/>
      <c r="G31" s="916"/>
      <c r="H31" s="916"/>
      <c r="I31" s="916"/>
      <c r="J31" s="916" t="s">
        <v>1083</v>
      </c>
      <c r="K31" s="216">
        <v>0.25</v>
      </c>
      <c r="L31" s="215" t="s">
        <v>30</v>
      </c>
      <c r="M31" s="214">
        <v>0.1</v>
      </c>
      <c r="N31" s="214">
        <v>0.3</v>
      </c>
      <c r="O31" s="214">
        <v>0.65</v>
      </c>
      <c r="P31" s="214">
        <v>1</v>
      </c>
      <c r="Q31" s="6">
        <f t="shared" si="0"/>
        <v>2.5000000000000001E-2</v>
      </c>
      <c r="R31" s="6">
        <f t="shared" si="1"/>
        <v>7.4999999999999997E-2</v>
      </c>
      <c r="S31" s="6">
        <f t="shared" si="2"/>
        <v>0.16250000000000001</v>
      </c>
      <c r="T31" s="6">
        <f t="shared" si="3"/>
        <v>0.25</v>
      </c>
      <c r="U31" s="144">
        <f t="shared" si="4"/>
        <v>0.25</v>
      </c>
      <c r="V31" s="421"/>
      <c r="W31" s="421"/>
      <c r="X31" s="421"/>
      <c r="Y31" s="421"/>
      <c r="Z31" s="382"/>
      <c r="AA31" s="382"/>
      <c r="AB31" s="908"/>
      <c r="AC31" s="66"/>
      <c r="AD31" s="66"/>
      <c r="AE31" s="66"/>
      <c r="AF31" s="66"/>
      <c r="AG31" s="66"/>
      <c r="AH31" s="66"/>
      <c r="AI31" s="66"/>
      <c r="AJ31" s="66"/>
      <c r="AK31" s="66"/>
      <c r="AL31" s="66"/>
      <c r="AM31" s="66"/>
      <c r="AN31" s="66"/>
      <c r="AO31" s="66"/>
      <c r="AP31" s="66"/>
      <c r="AQ31" s="66"/>
    </row>
    <row r="32" spans="1:43" s="26" customFormat="1" ht="37.799999999999997" customHeight="1" x14ac:dyDescent="0.3">
      <c r="A32" s="373"/>
      <c r="B32" s="905"/>
      <c r="C32" s="906"/>
      <c r="D32" s="915"/>
      <c r="E32" s="916"/>
      <c r="F32" s="919"/>
      <c r="G32" s="916"/>
      <c r="H32" s="916"/>
      <c r="I32" s="916"/>
      <c r="J32" s="916"/>
      <c r="K32" s="213">
        <v>0.25</v>
      </c>
      <c r="L32" s="212" t="s">
        <v>34</v>
      </c>
      <c r="M32" s="211">
        <v>0.1</v>
      </c>
      <c r="N32" s="211">
        <v>0.3</v>
      </c>
      <c r="O32" s="211">
        <v>0.65</v>
      </c>
      <c r="P32" s="211">
        <v>0</v>
      </c>
      <c r="Q32" s="156">
        <f t="shared" si="0"/>
        <v>2.5000000000000001E-2</v>
      </c>
      <c r="R32" s="156">
        <f t="shared" si="1"/>
        <v>7.4999999999999997E-2</v>
      </c>
      <c r="S32" s="156">
        <f t="shared" si="2"/>
        <v>0.16250000000000001</v>
      </c>
      <c r="T32" s="156">
        <f t="shared" si="3"/>
        <v>0</v>
      </c>
      <c r="U32" s="160">
        <f t="shared" si="4"/>
        <v>0.16250000000000001</v>
      </c>
      <c r="V32" s="421"/>
      <c r="W32" s="421"/>
      <c r="X32" s="421"/>
      <c r="Y32" s="421"/>
      <c r="Z32" s="382"/>
      <c r="AA32" s="382"/>
      <c r="AB32" s="908"/>
      <c r="AC32" s="66"/>
      <c r="AD32" s="66"/>
      <c r="AE32" s="66"/>
      <c r="AF32" s="66"/>
      <c r="AG32" s="66"/>
      <c r="AH32" s="66"/>
      <c r="AI32" s="66"/>
      <c r="AJ32" s="66"/>
      <c r="AK32" s="66"/>
      <c r="AL32" s="66"/>
      <c r="AM32" s="66"/>
      <c r="AN32" s="66"/>
      <c r="AO32" s="66"/>
      <c r="AP32" s="66"/>
      <c r="AQ32" s="66"/>
    </row>
    <row r="33" spans="1:43" s="26" customFormat="1" ht="53.4" customHeight="1" x14ac:dyDescent="0.3">
      <c r="A33" s="373"/>
      <c r="B33" s="905"/>
      <c r="C33" s="906"/>
      <c r="D33" s="915"/>
      <c r="E33" s="916"/>
      <c r="F33" s="919"/>
      <c r="G33" s="916"/>
      <c r="H33" s="916"/>
      <c r="I33" s="916"/>
      <c r="J33" s="916" t="s">
        <v>1111</v>
      </c>
      <c r="K33" s="216">
        <v>0.5</v>
      </c>
      <c r="L33" s="215" t="s">
        <v>30</v>
      </c>
      <c r="M33" s="214">
        <v>0.25</v>
      </c>
      <c r="N33" s="214">
        <v>0.5</v>
      </c>
      <c r="O33" s="214">
        <v>0.75</v>
      </c>
      <c r="P33" s="214">
        <v>1</v>
      </c>
      <c r="Q33" s="6">
        <f t="shared" ref="Q33:Q106" si="21">+SUM(M33:M33)*K33</f>
        <v>0.125</v>
      </c>
      <c r="R33" s="6">
        <f t="shared" ref="R33:R106" si="22">+SUM(N33:N33)*K33</f>
        <v>0.25</v>
      </c>
      <c r="S33" s="6">
        <f t="shared" si="2"/>
        <v>0.375</v>
      </c>
      <c r="T33" s="6">
        <f t="shared" si="3"/>
        <v>0.5</v>
      </c>
      <c r="U33" s="144">
        <f t="shared" si="4"/>
        <v>0.5</v>
      </c>
      <c r="V33" s="421"/>
      <c r="W33" s="421"/>
      <c r="X33" s="421"/>
      <c r="Y33" s="421"/>
      <c r="Z33" s="382"/>
      <c r="AA33" s="382"/>
      <c r="AB33" s="908"/>
      <c r="AC33" s="66"/>
      <c r="AD33" s="66"/>
      <c r="AE33" s="66"/>
      <c r="AF33" s="66"/>
      <c r="AG33" s="66"/>
      <c r="AH33" s="66"/>
      <c r="AI33" s="66"/>
      <c r="AJ33" s="66"/>
      <c r="AK33" s="66"/>
      <c r="AL33" s="66"/>
      <c r="AM33" s="66"/>
      <c r="AN33" s="66"/>
      <c r="AO33" s="66"/>
      <c r="AP33" s="66"/>
      <c r="AQ33" s="66"/>
    </row>
    <row r="34" spans="1:43" s="26" customFormat="1" ht="37.200000000000003" customHeight="1" x14ac:dyDescent="0.3">
      <c r="A34" s="373"/>
      <c r="B34" s="905"/>
      <c r="C34" s="906"/>
      <c r="D34" s="915"/>
      <c r="E34" s="916"/>
      <c r="F34" s="919"/>
      <c r="G34" s="916"/>
      <c r="H34" s="916"/>
      <c r="I34" s="916"/>
      <c r="J34" s="916"/>
      <c r="K34" s="213">
        <v>0.5</v>
      </c>
      <c r="L34" s="212" t="s">
        <v>34</v>
      </c>
      <c r="M34" s="211">
        <v>0</v>
      </c>
      <c r="N34" s="211">
        <v>0</v>
      </c>
      <c r="O34" s="211">
        <v>0</v>
      </c>
      <c r="P34" s="211">
        <v>0</v>
      </c>
      <c r="Q34" s="156">
        <f t="shared" ref="Q34" si="23">+SUM(M34:M34)*K34</f>
        <v>0</v>
      </c>
      <c r="R34" s="156">
        <f t="shared" ref="R34" si="24">+SUM(N34:N34)*K34</f>
        <v>0</v>
      </c>
      <c r="S34" s="156">
        <f t="shared" si="2"/>
        <v>0</v>
      </c>
      <c r="T34" s="156">
        <f t="shared" si="3"/>
        <v>0</v>
      </c>
      <c r="U34" s="160">
        <f t="shared" si="4"/>
        <v>0</v>
      </c>
      <c r="V34" s="421"/>
      <c r="W34" s="421"/>
      <c r="X34" s="421"/>
      <c r="Y34" s="421"/>
      <c r="Z34" s="382"/>
      <c r="AA34" s="382"/>
      <c r="AB34" s="908"/>
      <c r="AC34" s="66"/>
      <c r="AD34" s="66"/>
      <c r="AE34" s="66"/>
      <c r="AF34" s="66"/>
      <c r="AG34" s="66"/>
      <c r="AH34" s="66"/>
      <c r="AI34" s="66"/>
      <c r="AJ34" s="66"/>
      <c r="AK34" s="66"/>
      <c r="AL34" s="66"/>
      <c r="AM34" s="66"/>
      <c r="AN34" s="66"/>
      <c r="AO34" s="66"/>
      <c r="AP34" s="66"/>
      <c r="AQ34" s="66"/>
    </row>
    <row r="35" spans="1:43" s="26" customFormat="1" ht="53.4" customHeight="1" x14ac:dyDescent="0.3">
      <c r="A35" s="373"/>
      <c r="B35" s="905"/>
      <c r="C35" s="906" t="s">
        <v>159</v>
      </c>
      <c r="D35" s="915" t="s">
        <v>160</v>
      </c>
      <c r="E35" s="916" t="s">
        <v>161</v>
      </c>
      <c r="F35" s="919">
        <v>39</v>
      </c>
      <c r="G35" s="916" t="s">
        <v>162</v>
      </c>
      <c r="H35" s="916" t="s">
        <v>158</v>
      </c>
      <c r="I35" s="916"/>
      <c r="J35" s="916" t="s">
        <v>1085</v>
      </c>
      <c r="K35" s="216">
        <v>1</v>
      </c>
      <c r="L35" s="215" t="s">
        <v>30</v>
      </c>
      <c r="M35" s="214">
        <v>0.1</v>
      </c>
      <c r="N35" s="214">
        <v>0.3</v>
      </c>
      <c r="O35" s="214">
        <v>0.6</v>
      </c>
      <c r="P35" s="214">
        <v>1</v>
      </c>
      <c r="Q35" s="6">
        <f t="shared" si="21"/>
        <v>0.1</v>
      </c>
      <c r="R35" s="6">
        <f t="shared" si="22"/>
        <v>0.3</v>
      </c>
      <c r="S35" s="6">
        <f t="shared" si="2"/>
        <v>0.6</v>
      </c>
      <c r="T35" s="6">
        <f t="shared" si="3"/>
        <v>1</v>
      </c>
      <c r="U35" s="144">
        <f t="shared" si="4"/>
        <v>1</v>
      </c>
      <c r="V35" s="421">
        <f>+Q36</f>
        <v>0</v>
      </c>
      <c r="W35" s="421">
        <f>+R36</f>
        <v>0</v>
      </c>
      <c r="X35" s="421">
        <f>+S36</f>
        <v>0</v>
      </c>
      <c r="Y35" s="421">
        <f>+T36</f>
        <v>0</v>
      </c>
      <c r="Z35" s="382"/>
      <c r="AA35" s="382"/>
      <c r="AB35" s="908"/>
      <c r="AC35" s="66"/>
      <c r="AD35" s="66"/>
      <c r="AE35" s="66"/>
      <c r="AF35" s="66"/>
      <c r="AG35" s="66"/>
      <c r="AH35" s="66"/>
      <c r="AI35" s="66"/>
      <c r="AJ35" s="66"/>
      <c r="AK35" s="66"/>
      <c r="AL35" s="66"/>
      <c r="AM35" s="66"/>
      <c r="AN35" s="66"/>
      <c r="AO35" s="66"/>
      <c r="AP35" s="66"/>
      <c r="AQ35" s="66"/>
    </row>
    <row r="36" spans="1:43" s="26" customFormat="1" ht="41.4" customHeight="1" x14ac:dyDescent="0.3">
      <c r="A36" s="373"/>
      <c r="B36" s="905"/>
      <c r="C36" s="906"/>
      <c r="D36" s="915"/>
      <c r="E36" s="916"/>
      <c r="F36" s="919"/>
      <c r="G36" s="916"/>
      <c r="H36" s="916"/>
      <c r="I36" s="916"/>
      <c r="J36" s="916"/>
      <c r="K36" s="213">
        <v>1</v>
      </c>
      <c r="L36" s="212" t="s">
        <v>34</v>
      </c>
      <c r="M36" s="211">
        <v>0</v>
      </c>
      <c r="N36" s="211">
        <v>0</v>
      </c>
      <c r="O36" s="211">
        <v>0</v>
      </c>
      <c r="P36" s="211">
        <v>0</v>
      </c>
      <c r="Q36" s="156">
        <f t="shared" ref="Q36" si="25">+SUM(M36:M36)*K36</f>
        <v>0</v>
      </c>
      <c r="R36" s="156">
        <f t="shared" ref="R36" si="26">+SUM(N36:N36)*K36</f>
        <v>0</v>
      </c>
      <c r="S36" s="156">
        <f t="shared" si="2"/>
        <v>0</v>
      </c>
      <c r="T36" s="156">
        <f t="shared" si="3"/>
        <v>0</v>
      </c>
      <c r="U36" s="160">
        <f t="shared" si="4"/>
        <v>0</v>
      </c>
      <c r="V36" s="421"/>
      <c r="W36" s="421"/>
      <c r="X36" s="421"/>
      <c r="Y36" s="421"/>
      <c r="Z36" s="382"/>
      <c r="AA36" s="382"/>
      <c r="AB36" s="908"/>
      <c r="AC36" s="66"/>
      <c r="AD36" s="66"/>
      <c r="AE36" s="66"/>
      <c r="AF36" s="66"/>
      <c r="AG36" s="66"/>
      <c r="AH36" s="66"/>
      <c r="AI36" s="66"/>
      <c r="AJ36" s="66"/>
      <c r="AK36" s="66"/>
      <c r="AL36" s="66"/>
      <c r="AM36" s="66"/>
      <c r="AN36" s="66"/>
      <c r="AO36" s="66"/>
      <c r="AP36" s="66"/>
      <c r="AQ36" s="66"/>
    </row>
    <row r="37" spans="1:43" s="26" customFormat="1" ht="37.799999999999997" customHeight="1" x14ac:dyDescent="0.3">
      <c r="A37" s="373"/>
      <c r="B37" s="905"/>
      <c r="C37" s="906"/>
      <c r="D37" s="915" t="s">
        <v>163</v>
      </c>
      <c r="E37" s="916" t="s">
        <v>164</v>
      </c>
      <c r="F37" s="919">
        <v>40</v>
      </c>
      <c r="G37" s="916" t="s">
        <v>165</v>
      </c>
      <c r="H37" s="916" t="s">
        <v>166</v>
      </c>
      <c r="I37" s="916"/>
      <c r="J37" s="916" t="s">
        <v>167</v>
      </c>
      <c r="K37" s="216">
        <v>0.5</v>
      </c>
      <c r="L37" s="215" t="s">
        <v>30</v>
      </c>
      <c r="M37" s="214">
        <v>0.1</v>
      </c>
      <c r="N37" s="214">
        <v>0.5</v>
      </c>
      <c r="O37" s="214">
        <v>0.75</v>
      </c>
      <c r="P37" s="214">
        <v>1</v>
      </c>
      <c r="Q37" s="6">
        <f t="shared" si="21"/>
        <v>0.05</v>
      </c>
      <c r="R37" s="6">
        <f t="shared" si="22"/>
        <v>0.25</v>
      </c>
      <c r="S37" s="6">
        <f t="shared" si="2"/>
        <v>0.375</v>
      </c>
      <c r="T37" s="6">
        <f t="shared" si="3"/>
        <v>0.5</v>
      </c>
      <c r="U37" s="144">
        <f t="shared" si="4"/>
        <v>0.5</v>
      </c>
      <c r="V37" s="421">
        <f>+Q38+Q40</f>
        <v>0</v>
      </c>
      <c r="W37" s="421">
        <f>+R38+R40</f>
        <v>0.25</v>
      </c>
      <c r="X37" s="421">
        <f>+S38+S40</f>
        <v>0.375</v>
      </c>
      <c r="Y37" s="421">
        <f>+T38+T40</f>
        <v>0</v>
      </c>
      <c r="Z37" s="382"/>
      <c r="AA37" s="381" t="s">
        <v>140</v>
      </c>
      <c r="AB37" s="908"/>
      <c r="AC37" s="910"/>
      <c r="AD37" s="66"/>
      <c r="AE37" s="66"/>
      <c r="AF37" s="66"/>
      <c r="AG37" s="66"/>
      <c r="AH37" s="66"/>
      <c r="AI37" s="66"/>
      <c r="AJ37" s="66"/>
      <c r="AK37" s="66"/>
      <c r="AL37" s="66"/>
      <c r="AM37" s="66"/>
      <c r="AN37" s="66"/>
      <c r="AO37" s="66"/>
      <c r="AP37" s="66"/>
      <c r="AQ37" s="66"/>
    </row>
    <row r="38" spans="1:43" s="26" customFormat="1" ht="43.8" customHeight="1" x14ac:dyDescent="0.3">
      <c r="A38" s="373"/>
      <c r="B38" s="905"/>
      <c r="C38" s="906"/>
      <c r="D38" s="915"/>
      <c r="E38" s="916"/>
      <c r="F38" s="919"/>
      <c r="G38" s="916"/>
      <c r="H38" s="916"/>
      <c r="I38" s="916"/>
      <c r="J38" s="916"/>
      <c r="K38" s="213">
        <v>0.5</v>
      </c>
      <c r="L38" s="212" t="s">
        <v>34</v>
      </c>
      <c r="M38" s="211">
        <v>0</v>
      </c>
      <c r="N38" s="211">
        <v>0</v>
      </c>
      <c r="O38" s="211">
        <v>0</v>
      </c>
      <c r="P38" s="211">
        <v>0</v>
      </c>
      <c r="Q38" s="156">
        <f t="shared" ref="Q38" si="27">+SUM(M38:M38)*K38</f>
        <v>0</v>
      </c>
      <c r="R38" s="156">
        <f t="shared" ref="R38" si="28">+SUM(N38:N38)*K38</f>
        <v>0</v>
      </c>
      <c r="S38" s="156">
        <f t="shared" si="2"/>
        <v>0</v>
      </c>
      <c r="T38" s="156">
        <f t="shared" si="3"/>
        <v>0</v>
      </c>
      <c r="U38" s="160">
        <f t="shared" si="4"/>
        <v>0</v>
      </c>
      <c r="V38" s="421"/>
      <c r="W38" s="421"/>
      <c r="X38" s="421"/>
      <c r="Y38" s="421"/>
      <c r="Z38" s="382"/>
      <c r="AA38" s="382"/>
      <c r="AB38" s="908"/>
      <c r="AC38" s="910"/>
      <c r="AD38" s="66"/>
      <c r="AE38" s="66"/>
      <c r="AF38" s="66"/>
      <c r="AG38" s="66"/>
      <c r="AH38" s="66"/>
      <c r="AI38" s="66"/>
      <c r="AJ38" s="66"/>
      <c r="AK38" s="66"/>
      <c r="AL38" s="66"/>
      <c r="AM38" s="66"/>
      <c r="AN38" s="66"/>
      <c r="AO38" s="66"/>
      <c r="AP38" s="66"/>
      <c r="AQ38" s="66"/>
    </row>
    <row r="39" spans="1:43" s="26" customFormat="1" ht="53.4" customHeight="1" x14ac:dyDescent="0.3">
      <c r="A39" s="373"/>
      <c r="B39" s="905"/>
      <c r="C39" s="906"/>
      <c r="D39" s="915"/>
      <c r="E39" s="916"/>
      <c r="F39" s="919"/>
      <c r="G39" s="916"/>
      <c r="H39" s="916"/>
      <c r="I39" s="916"/>
      <c r="J39" s="922" t="s">
        <v>168</v>
      </c>
      <c r="K39" s="216">
        <v>0.5</v>
      </c>
      <c r="L39" s="215" t="s">
        <v>30</v>
      </c>
      <c r="M39" s="214">
        <v>0.1</v>
      </c>
      <c r="N39" s="214">
        <v>0.5</v>
      </c>
      <c r="O39" s="214">
        <v>0.75</v>
      </c>
      <c r="P39" s="214">
        <v>1</v>
      </c>
      <c r="Q39" s="6">
        <f t="shared" si="21"/>
        <v>0.05</v>
      </c>
      <c r="R39" s="6">
        <f t="shared" si="22"/>
        <v>0.25</v>
      </c>
      <c r="S39" s="6">
        <f t="shared" si="2"/>
        <v>0.375</v>
      </c>
      <c r="T39" s="6">
        <f t="shared" si="3"/>
        <v>0.5</v>
      </c>
      <c r="U39" s="144">
        <f t="shared" si="4"/>
        <v>0.5</v>
      </c>
      <c r="V39" s="421"/>
      <c r="W39" s="421"/>
      <c r="X39" s="421"/>
      <c r="Y39" s="421"/>
      <c r="Z39" s="382"/>
      <c r="AA39" s="382"/>
      <c r="AB39" s="908"/>
      <c r="AC39" s="910"/>
      <c r="AD39" s="66"/>
      <c r="AE39" s="66"/>
      <c r="AF39" s="66"/>
      <c r="AG39" s="66"/>
      <c r="AH39" s="66"/>
      <c r="AI39" s="66"/>
      <c r="AJ39" s="66"/>
      <c r="AK39" s="66"/>
      <c r="AL39" s="66"/>
      <c r="AM39" s="66"/>
      <c r="AN39" s="66"/>
      <c r="AO39" s="66"/>
      <c r="AP39" s="66"/>
      <c r="AQ39" s="66"/>
    </row>
    <row r="40" spans="1:43" s="26" customFormat="1" ht="46.8" customHeight="1" x14ac:dyDescent="0.3">
      <c r="A40" s="373"/>
      <c r="B40" s="905"/>
      <c r="C40" s="906"/>
      <c r="D40" s="915"/>
      <c r="E40" s="916"/>
      <c r="F40" s="919"/>
      <c r="G40" s="916"/>
      <c r="H40" s="916"/>
      <c r="I40" s="916"/>
      <c r="J40" s="923"/>
      <c r="K40" s="213">
        <v>0.5</v>
      </c>
      <c r="L40" s="212" t="s">
        <v>34</v>
      </c>
      <c r="M40" s="211">
        <v>0</v>
      </c>
      <c r="N40" s="211">
        <v>0.5</v>
      </c>
      <c r="O40" s="211">
        <v>0.75</v>
      </c>
      <c r="P40" s="211">
        <v>0</v>
      </c>
      <c r="Q40" s="156">
        <f t="shared" si="21"/>
        <v>0</v>
      </c>
      <c r="R40" s="156">
        <f t="shared" si="22"/>
        <v>0.25</v>
      </c>
      <c r="S40" s="156">
        <f t="shared" si="2"/>
        <v>0.375</v>
      </c>
      <c r="T40" s="156">
        <f t="shared" si="3"/>
        <v>0</v>
      </c>
      <c r="U40" s="160">
        <f t="shared" si="4"/>
        <v>0.375</v>
      </c>
      <c r="V40" s="421"/>
      <c r="W40" s="421"/>
      <c r="X40" s="421"/>
      <c r="Y40" s="421"/>
      <c r="Z40" s="382"/>
      <c r="AA40" s="382"/>
      <c r="AB40" s="908"/>
      <c r="AC40" s="910"/>
      <c r="AD40" s="66"/>
      <c r="AE40" s="66"/>
      <c r="AF40" s="66"/>
      <c r="AG40" s="66"/>
      <c r="AH40" s="66"/>
      <c r="AI40" s="66"/>
      <c r="AJ40" s="66"/>
      <c r="AK40" s="66"/>
      <c r="AL40" s="66"/>
      <c r="AM40" s="66"/>
      <c r="AN40" s="66"/>
      <c r="AO40" s="66"/>
      <c r="AP40" s="66"/>
      <c r="AQ40" s="66"/>
    </row>
    <row r="41" spans="1:43" s="26" customFormat="1" ht="41.4" customHeight="1" x14ac:dyDescent="0.3">
      <c r="A41" s="373"/>
      <c r="B41" s="905"/>
      <c r="C41" s="379" t="s">
        <v>169</v>
      </c>
      <c r="D41" s="922" t="s">
        <v>170</v>
      </c>
      <c r="E41" s="922" t="s">
        <v>1112</v>
      </c>
      <c r="F41" s="924">
        <v>41</v>
      </c>
      <c r="G41" s="916" t="s">
        <v>1048</v>
      </c>
      <c r="H41" s="916" t="s">
        <v>1049</v>
      </c>
      <c r="I41" s="922"/>
      <c r="J41" s="922" t="s">
        <v>809</v>
      </c>
      <c r="K41" s="216">
        <v>0.3</v>
      </c>
      <c r="L41" s="215" t="s">
        <v>30</v>
      </c>
      <c r="M41" s="214">
        <v>0.25</v>
      </c>
      <c r="N41" s="214">
        <v>0.5</v>
      </c>
      <c r="O41" s="214">
        <v>0.75</v>
      </c>
      <c r="P41" s="214">
        <v>1</v>
      </c>
      <c r="Q41" s="6">
        <f t="shared" ref="Q41" si="29">+SUM(M41:M41)*K41</f>
        <v>7.4999999999999997E-2</v>
      </c>
      <c r="R41" s="6">
        <f t="shared" ref="R41" si="30">+SUM(N41:N41)*K41</f>
        <v>0.15</v>
      </c>
      <c r="S41" s="6">
        <f t="shared" si="2"/>
        <v>0.22499999999999998</v>
      </c>
      <c r="T41" s="6">
        <f t="shared" si="3"/>
        <v>0.3</v>
      </c>
      <c r="U41" s="144">
        <f t="shared" si="4"/>
        <v>0.3</v>
      </c>
      <c r="V41" s="6"/>
      <c r="W41" s="6"/>
      <c r="X41" s="6"/>
      <c r="Y41" s="6"/>
      <c r="Z41" s="270"/>
      <c r="AA41" s="270"/>
      <c r="AB41" s="908"/>
      <c r="AC41" s="66"/>
      <c r="AD41" s="66"/>
      <c r="AE41" s="66"/>
      <c r="AF41" s="66"/>
      <c r="AG41" s="66"/>
      <c r="AH41" s="66"/>
      <c r="AI41" s="66"/>
      <c r="AJ41" s="66"/>
      <c r="AK41" s="66"/>
      <c r="AL41" s="66"/>
      <c r="AM41" s="66"/>
      <c r="AN41" s="66"/>
      <c r="AO41" s="66"/>
      <c r="AP41" s="66"/>
      <c r="AQ41" s="66"/>
    </row>
    <row r="42" spans="1:43" s="26" customFormat="1" ht="33" customHeight="1" x14ac:dyDescent="0.3">
      <c r="A42" s="373"/>
      <c r="B42" s="905"/>
      <c r="C42" s="380"/>
      <c r="D42" s="925"/>
      <c r="E42" s="925"/>
      <c r="F42" s="926"/>
      <c r="G42" s="916"/>
      <c r="H42" s="916"/>
      <c r="I42" s="923"/>
      <c r="J42" s="923"/>
      <c r="K42" s="213">
        <v>0.3</v>
      </c>
      <c r="L42" s="212" t="s">
        <v>34</v>
      </c>
      <c r="M42" s="211">
        <v>0</v>
      </c>
      <c r="N42" s="211">
        <v>0</v>
      </c>
      <c r="O42" s="211">
        <v>0</v>
      </c>
      <c r="P42" s="211">
        <v>0</v>
      </c>
      <c r="Q42" s="156">
        <f t="shared" ref="Q42" si="31">+SUM(M42:M42)*K42</f>
        <v>0</v>
      </c>
      <c r="R42" s="156">
        <f t="shared" ref="R42" si="32">+SUM(N42:N42)*K42</f>
        <v>0</v>
      </c>
      <c r="S42" s="156">
        <f t="shared" si="2"/>
        <v>0</v>
      </c>
      <c r="T42" s="156">
        <f t="shared" si="3"/>
        <v>0</v>
      </c>
      <c r="U42" s="160">
        <f t="shared" si="4"/>
        <v>0</v>
      </c>
      <c r="V42" s="6"/>
      <c r="W42" s="6"/>
      <c r="X42" s="6"/>
      <c r="Y42" s="6"/>
      <c r="Z42" s="270"/>
      <c r="AA42" s="270"/>
      <c r="AB42" s="908"/>
      <c r="AC42" s="66"/>
      <c r="AD42" s="66"/>
      <c r="AE42" s="66"/>
      <c r="AF42" s="66"/>
      <c r="AG42" s="66"/>
      <c r="AH42" s="66"/>
      <c r="AI42" s="66"/>
      <c r="AJ42" s="66"/>
      <c r="AK42" s="66"/>
      <c r="AL42" s="66"/>
      <c r="AM42" s="66"/>
      <c r="AN42" s="66"/>
      <c r="AO42" s="66"/>
      <c r="AP42" s="66"/>
      <c r="AQ42" s="66"/>
    </row>
    <row r="43" spans="1:43" s="26" customFormat="1" ht="37.799999999999997" customHeight="1" x14ac:dyDescent="0.3">
      <c r="A43" s="373"/>
      <c r="B43" s="905"/>
      <c r="C43" s="380"/>
      <c r="D43" s="925"/>
      <c r="E43" s="925"/>
      <c r="F43" s="926"/>
      <c r="G43" s="916"/>
      <c r="H43" s="916"/>
      <c r="I43" s="922"/>
      <c r="J43" s="922" t="s">
        <v>808</v>
      </c>
      <c r="K43" s="216">
        <v>0.2</v>
      </c>
      <c r="L43" s="215" t="s">
        <v>30</v>
      </c>
      <c r="M43" s="214">
        <v>0.25</v>
      </c>
      <c r="N43" s="214">
        <v>0.5</v>
      </c>
      <c r="O43" s="214">
        <v>0.75</v>
      </c>
      <c r="P43" s="214">
        <v>1</v>
      </c>
      <c r="Q43" s="6">
        <f t="shared" ref="Q43" si="33">+SUM(M43:M43)*K43</f>
        <v>0.05</v>
      </c>
      <c r="R43" s="6">
        <f t="shared" ref="R43" si="34">+SUM(N43:N43)*K43</f>
        <v>0.1</v>
      </c>
      <c r="S43" s="6">
        <f t="shared" si="2"/>
        <v>0.15000000000000002</v>
      </c>
      <c r="T43" s="6">
        <f t="shared" si="3"/>
        <v>0.2</v>
      </c>
      <c r="U43" s="144">
        <f t="shared" si="4"/>
        <v>0.2</v>
      </c>
      <c r="V43" s="6"/>
      <c r="W43" s="6"/>
      <c r="X43" s="6"/>
      <c r="Y43" s="6"/>
      <c r="Z43" s="270"/>
      <c r="AA43" s="270"/>
      <c r="AB43" s="908"/>
      <c r="AC43" s="66"/>
      <c r="AD43" s="66"/>
      <c r="AE43" s="66"/>
      <c r="AF43" s="66"/>
      <c r="AG43" s="66"/>
      <c r="AH43" s="66"/>
      <c r="AI43" s="66"/>
      <c r="AJ43" s="66"/>
      <c r="AK43" s="66"/>
      <c r="AL43" s="66"/>
      <c r="AM43" s="66"/>
      <c r="AN43" s="66"/>
      <c r="AO43" s="66"/>
      <c r="AP43" s="66"/>
      <c r="AQ43" s="66"/>
    </row>
    <row r="44" spans="1:43" s="26" customFormat="1" ht="27" customHeight="1" x14ac:dyDescent="0.3">
      <c r="A44" s="373"/>
      <c r="B44" s="905"/>
      <c r="C44" s="380"/>
      <c r="D44" s="925"/>
      <c r="E44" s="925"/>
      <c r="F44" s="926"/>
      <c r="G44" s="916"/>
      <c r="H44" s="916"/>
      <c r="I44" s="923"/>
      <c r="J44" s="923"/>
      <c r="K44" s="213">
        <v>0.2</v>
      </c>
      <c r="L44" s="212" t="s">
        <v>34</v>
      </c>
      <c r="M44" s="211">
        <v>0</v>
      </c>
      <c r="N44" s="211">
        <v>0</v>
      </c>
      <c r="O44" s="211">
        <v>0</v>
      </c>
      <c r="P44" s="211">
        <v>0</v>
      </c>
      <c r="Q44" s="156">
        <f t="shared" ref="Q44" si="35">+SUM(M44:M44)*K44</f>
        <v>0</v>
      </c>
      <c r="R44" s="156">
        <f t="shared" ref="R44" si="36">+SUM(N44:N44)*K44</f>
        <v>0</v>
      </c>
      <c r="S44" s="156">
        <f t="shared" si="2"/>
        <v>0</v>
      </c>
      <c r="T44" s="156">
        <f t="shared" si="3"/>
        <v>0</v>
      </c>
      <c r="U44" s="160">
        <f t="shared" si="4"/>
        <v>0</v>
      </c>
      <c r="V44" s="6"/>
      <c r="W44" s="6"/>
      <c r="X44" s="6"/>
      <c r="Y44" s="6"/>
      <c r="Z44" s="270"/>
      <c r="AA44" s="270"/>
      <c r="AB44" s="908"/>
      <c r="AC44" s="66"/>
      <c r="AD44" s="66"/>
      <c r="AE44" s="66"/>
      <c r="AF44" s="66"/>
      <c r="AG44" s="66"/>
      <c r="AH44" s="66"/>
      <c r="AI44" s="66"/>
      <c r="AJ44" s="66"/>
      <c r="AK44" s="66"/>
      <c r="AL44" s="66"/>
      <c r="AM44" s="66"/>
      <c r="AN44" s="66"/>
      <c r="AO44" s="66"/>
      <c r="AP44" s="66"/>
      <c r="AQ44" s="66"/>
    </row>
    <row r="45" spans="1:43" s="26" customFormat="1" ht="39.6" customHeight="1" x14ac:dyDescent="0.3">
      <c r="A45" s="373"/>
      <c r="B45" s="905"/>
      <c r="C45" s="380"/>
      <c r="D45" s="925"/>
      <c r="E45" s="925"/>
      <c r="F45" s="926"/>
      <c r="G45" s="916"/>
      <c r="H45" s="916"/>
      <c r="I45" s="922"/>
      <c r="J45" s="922" t="s">
        <v>810</v>
      </c>
      <c r="K45" s="216">
        <v>0.25</v>
      </c>
      <c r="L45" s="215" t="s">
        <v>30</v>
      </c>
      <c r="M45" s="214">
        <v>0.25</v>
      </c>
      <c r="N45" s="214">
        <v>0.5</v>
      </c>
      <c r="O45" s="214">
        <v>0.75</v>
      </c>
      <c r="P45" s="214">
        <v>1</v>
      </c>
      <c r="Q45" s="6">
        <f t="shared" ref="Q45" si="37">+SUM(M45:M45)*K45</f>
        <v>6.25E-2</v>
      </c>
      <c r="R45" s="6">
        <f t="shared" ref="R45" si="38">+SUM(N45:N45)*K45</f>
        <v>0.125</v>
      </c>
      <c r="S45" s="6">
        <f t="shared" si="2"/>
        <v>0.1875</v>
      </c>
      <c r="T45" s="6">
        <f t="shared" si="3"/>
        <v>0.25</v>
      </c>
      <c r="U45" s="144">
        <f t="shared" si="4"/>
        <v>0.25</v>
      </c>
      <c r="V45" s="6"/>
      <c r="W45" s="6"/>
      <c r="X45" s="6"/>
      <c r="Y45" s="6"/>
      <c r="Z45" s="270"/>
      <c r="AA45" s="270"/>
      <c r="AB45" s="908"/>
      <c r="AC45" s="66"/>
      <c r="AD45" s="66"/>
      <c r="AE45" s="66"/>
      <c r="AF45" s="66"/>
      <c r="AG45" s="66"/>
      <c r="AH45" s="66"/>
      <c r="AI45" s="66"/>
      <c r="AJ45" s="66"/>
      <c r="AK45" s="66"/>
      <c r="AL45" s="66"/>
      <c r="AM45" s="66"/>
      <c r="AN45" s="66"/>
      <c r="AO45" s="66"/>
      <c r="AP45" s="66"/>
      <c r="AQ45" s="66"/>
    </row>
    <row r="46" spans="1:43" s="26" customFormat="1" ht="43.2" customHeight="1" x14ac:dyDescent="0.3">
      <c r="A46" s="373"/>
      <c r="B46" s="905"/>
      <c r="C46" s="380"/>
      <c r="D46" s="925"/>
      <c r="E46" s="925"/>
      <c r="F46" s="926"/>
      <c r="G46" s="916"/>
      <c r="H46" s="916"/>
      <c r="I46" s="923"/>
      <c r="J46" s="923"/>
      <c r="K46" s="213">
        <v>0.25</v>
      </c>
      <c r="L46" s="212" t="s">
        <v>34</v>
      </c>
      <c r="M46" s="211">
        <v>0</v>
      </c>
      <c r="N46" s="211">
        <v>0</v>
      </c>
      <c r="O46" s="211">
        <v>0</v>
      </c>
      <c r="P46" s="211">
        <v>0</v>
      </c>
      <c r="Q46" s="156">
        <f t="shared" ref="Q46" si="39">+SUM(M46:M46)*K46</f>
        <v>0</v>
      </c>
      <c r="R46" s="156">
        <f t="shared" ref="R46" si="40">+SUM(N46:N46)*K46</f>
        <v>0</v>
      </c>
      <c r="S46" s="156">
        <f t="shared" si="2"/>
        <v>0</v>
      </c>
      <c r="T46" s="156">
        <f t="shared" si="3"/>
        <v>0</v>
      </c>
      <c r="U46" s="160">
        <f t="shared" si="4"/>
        <v>0</v>
      </c>
      <c r="V46" s="6"/>
      <c r="W46" s="6"/>
      <c r="X46" s="6"/>
      <c r="Y46" s="6"/>
      <c r="Z46" s="270"/>
      <c r="AA46" s="270"/>
      <c r="AB46" s="908"/>
      <c r="AC46" s="66"/>
      <c r="AD46" s="66"/>
      <c r="AE46" s="66"/>
      <c r="AF46" s="66"/>
      <c r="AG46" s="66"/>
      <c r="AH46" s="66"/>
      <c r="AI46" s="66"/>
      <c r="AJ46" s="66"/>
      <c r="AK46" s="66"/>
      <c r="AL46" s="66"/>
      <c r="AM46" s="66"/>
      <c r="AN46" s="66"/>
      <c r="AO46" s="66"/>
      <c r="AP46" s="66"/>
      <c r="AQ46" s="66"/>
    </row>
    <row r="47" spans="1:43" s="26" customFormat="1" ht="39.6" customHeight="1" x14ac:dyDescent="0.3">
      <c r="A47" s="373"/>
      <c r="B47" s="905"/>
      <c r="C47" s="380"/>
      <c r="D47" s="925"/>
      <c r="E47" s="925"/>
      <c r="F47" s="926"/>
      <c r="G47" s="916"/>
      <c r="H47" s="916"/>
      <c r="I47" s="922"/>
      <c r="J47" s="922" t="s">
        <v>1050</v>
      </c>
      <c r="K47" s="216">
        <v>0.25</v>
      </c>
      <c r="L47" s="215" t="s">
        <v>30</v>
      </c>
      <c r="M47" s="214">
        <v>0.25</v>
      </c>
      <c r="N47" s="214">
        <v>0.5</v>
      </c>
      <c r="O47" s="214">
        <v>0.75</v>
      </c>
      <c r="P47" s="214">
        <v>1</v>
      </c>
      <c r="Q47" s="6">
        <f t="shared" ref="Q47" si="41">+SUM(M47:M47)*K47</f>
        <v>6.25E-2</v>
      </c>
      <c r="R47" s="6">
        <f t="shared" ref="R47" si="42">+SUM(N47:N47)*K47</f>
        <v>0.125</v>
      </c>
      <c r="S47" s="6">
        <f t="shared" si="2"/>
        <v>0.1875</v>
      </c>
      <c r="T47" s="6">
        <f t="shared" si="3"/>
        <v>0.25</v>
      </c>
      <c r="U47" s="144">
        <f t="shared" si="4"/>
        <v>0.25</v>
      </c>
      <c r="V47" s="6"/>
      <c r="W47" s="6"/>
      <c r="X47" s="6"/>
      <c r="Y47" s="6"/>
      <c r="Z47" s="270"/>
      <c r="AA47" s="270"/>
      <c r="AB47" s="908"/>
      <c r="AC47" s="66"/>
      <c r="AD47" s="66"/>
      <c r="AE47" s="66"/>
      <c r="AF47" s="66"/>
      <c r="AG47" s="66"/>
      <c r="AH47" s="66"/>
      <c r="AI47" s="66"/>
      <c r="AJ47" s="66"/>
      <c r="AK47" s="66"/>
      <c r="AL47" s="66"/>
      <c r="AM47" s="66"/>
      <c r="AN47" s="66"/>
      <c r="AO47" s="66"/>
      <c r="AP47" s="66"/>
      <c r="AQ47" s="66"/>
    </row>
    <row r="48" spans="1:43" s="26" customFormat="1" ht="31.8" customHeight="1" x14ac:dyDescent="0.3">
      <c r="A48" s="373"/>
      <c r="B48" s="905"/>
      <c r="C48" s="380"/>
      <c r="D48" s="925"/>
      <c r="E48" s="925"/>
      <c r="F48" s="926"/>
      <c r="G48" s="916"/>
      <c r="H48" s="916"/>
      <c r="I48" s="923"/>
      <c r="J48" s="923"/>
      <c r="K48" s="213">
        <v>0.25</v>
      </c>
      <c r="L48" s="212" t="s">
        <v>34</v>
      </c>
      <c r="M48" s="211">
        <v>0</v>
      </c>
      <c r="N48" s="211">
        <v>0</v>
      </c>
      <c r="O48" s="211">
        <v>0</v>
      </c>
      <c r="P48" s="211">
        <v>0</v>
      </c>
      <c r="Q48" s="156">
        <f t="shared" ref="Q48" si="43">+SUM(M48:M48)*K48</f>
        <v>0</v>
      </c>
      <c r="R48" s="156">
        <f t="shared" ref="R48" si="44">+SUM(N48:N48)*K48</f>
        <v>0</v>
      </c>
      <c r="S48" s="156">
        <f t="shared" si="2"/>
        <v>0</v>
      </c>
      <c r="T48" s="156">
        <f t="shared" si="3"/>
        <v>0</v>
      </c>
      <c r="U48" s="160">
        <f t="shared" si="4"/>
        <v>0</v>
      </c>
      <c r="V48" s="6"/>
      <c r="W48" s="6"/>
      <c r="X48" s="6"/>
      <c r="Y48" s="6"/>
      <c r="Z48" s="270"/>
      <c r="AA48" s="270"/>
      <c r="AB48" s="908"/>
      <c r="AC48" s="66"/>
      <c r="AD48" s="66"/>
      <c r="AE48" s="66"/>
      <c r="AF48" s="66"/>
      <c r="AG48" s="66"/>
      <c r="AH48" s="66"/>
      <c r="AI48" s="66"/>
      <c r="AJ48" s="66"/>
      <c r="AK48" s="66"/>
      <c r="AL48" s="66"/>
      <c r="AM48" s="66"/>
      <c r="AN48" s="66"/>
      <c r="AO48" s="66"/>
      <c r="AP48" s="66"/>
      <c r="AQ48" s="66"/>
    </row>
    <row r="49" spans="1:43" s="26" customFormat="1" ht="46.8" customHeight="1" x14ac:dyDescent="0.3">
      <c r="A49" s="373"/>
      <c r="B49" s="905"/>
      <c r="C49" s="380"/>
      <c r="D49" s="925"/>
      <c r="E49" s="925"/>
      <c r="F49" s="926"/>
      <c r="G49" s="916"/>
      <c r="H49" s="916"/>
      <c r="I49" s="922"/>
      <c r="J49" s="922" t="s">
        <v>1051</v>
      </c>
      <c r="K49" s="216">
        <v>1</v>
      </c>
      <c r="L49" s="215" t="s">
        <v>30</v>
      </c>
      <c r="M49" s="214">
        <v>0.25</v>
      </c>
      <c r="N49" s="214">
        <v>0.5</v>
      </c>
      <c r="O49" s="214">
        <v>0.75</v>
      </c>
      <c r="P49" s="214">
        <v>1</v>
      </c>
      <c r="Q49" s="6">
        <f t="shared" si="21"/>
        <v>0.25</v>
      </c>
      <c r="R49" s="6">
        <f t="shared" si="22"/>
        <v>0.5</v>
      </c>
      <c r="S49" s="6">
        <f t="shared" si="2"/>
        <v>0.75</v>
      </c>
      <c r="T49" s="6">
        <f t="shared" si="3"/>
        <v>1</v>
      </c>
      <c r="U49" s="144">
        <f t="shared" si="4"/>
        <v>1</v>
      </c>
      <c r="V49" s="6"/>
      <c r="W49" s="6"/>
      <c r="X49" s="6"/>
      <c r="Y49" s="6"/>
      <c r="Z49" s="270"/>
      <c r="AA49" s="270"/>
      <c r="AB49" s="908"/>
      <c r="AC49" s="66"/>
      <c r="AD49" s="66"/>
      <c r="AE49" s="66"/>
      <c r="AF49" s="66"/>
      <c r="AG49" s="66"/>
      <c r="AH49" s="66"/>
      <c r="AI49" s="66"/>
      <c r="AJ49" s="66"/>
      <c r="AK49" s="66"/>
      <c r="AL49" s="66"/>
      <c r="AM49" s="66"/>
      <c r="AN49" s="66"/>
      <c r="AO49" s="66"/>
      <c r="AP49" s="66"/>
      <c r="AQ49" s="66"/>
    </row>
    <row r="50" spans="1:43" s="26" customFormat="1" ht="33.6" customHeight="1" x14ac:dyDescent="0.3">
      <c r="A50" s="373"/>
      <c r="B50" s="905"/>
      <c r="C50" s="380"/>
      <c r="D50" s="925"/>
      <c r="E50" s="925"/>
      <c r="F50" s="926"/>
      <c r="G50" s="916"/>
      <c r="H50" s="916"/>
      <c r="I50" s="923"/>
      <c r="J50" s="923"/>
      <c r="K50" s="213">
        <v>1</v>
      </c>
      <c r="L50" s="212" t="s">
        <v>34</v>
      </c>
      <c r="M50" s="211">
        <v>0</v>
      </c>
      <c r="N50" s="211">
        <v>0</v>
      </c>
      <c r="O50" s="211">
        <v>0</v>
      </c>
      <c r="P50" s="211">
        <v>0</v>
      </c>
      <c r="Q50" s="156">
        <f t="shared" ref="Q50" si="45">+SUM(M50:M50)*K50</f>
        <v>0</v>
      </c>
      <c r="R50" s="156">
        <f t="shared" ref="R50" si="46">+SUM(N50:N50)*K50</f>
        <v>0</v>
      </c>
      <c r="S50" s="156">
        <f t="shared" si="2"/>
        <v>0</v>
      </c>
      <c r="T50" s="156">
        <f t="shared" si="3"/>
        <v>0</v>
      </c>
      <c r="U50" s="160">
        <f t="shared" si="4"/>
        <v>0</v>
      </c>
      <c r="V50" s="6"/>
      <c r="W50" s="6"/>
      <c r="X50" s="6"/>
      <c r="Y50" s="6"/>
      <c r="Z50" s="270"/>
      <c r="AA50" s="270"/>
      <c r="AB50" s="908"/>
      <c r="AC50" s="66"/>
      <c r="AD50" s="66"/>
      <c r="AE50" s="66"/>
      <c r="AF50" s="66"/>
      <c r="AG50" s="66"/>
      <c r="AH50" s="66"/>
      <c r="AI50" s="66"/>
      <c r="AJ50" s="66"/>
      <c r="AK50" s="66"/>
      <c r="AL50" s="66"/>
      <c r="AM50" s="66"/>
      <c r="AN50" s="66"/>
      <c r="AO50" s="66"/>
      <c r="AP50" s="66"/>
      <c r="AQ50" s="66"/>
    </row>
    <row r="51" spans="1:43" s="26" customFormat="1" ht="53.4" customHeight="1" x14ac:dyDescent="0.3">
      <c r="A51" s="373"/>
      <c r="B51" s="905"/>
      <c r="C51" s="380"/>
      <c r="D51" s="925"/>
      <c r="E51" s="925"/>
      <c r="F51" s="926"/>
      <c r="G51" s="916"/>
      <c r="H51" s="916"/>
      <c r="I51" s="922"/>
      <c r="J51" s="922" t="s">
        <v>809</v>
      </c>
      <c r="K51" s="216">
        <v>0.3</v>
      </c>
      <c r="L51" s="215" t="s">
        <v>30</v>
      </c>
      <c r="M51" s="214">
        <v>0.25</v>
      </c>
      <c r="N51" s="214">
        <v>0.5</v>
      </c>
      <c r="O51" s="214">
        <v>0.75</v>
      </c>
      <c r="P51" s="214">
        <v>1</v>
      </c>
      <c r="Q51" s="6">
        <f t="shared" ref="Q50:Q58" si="47">+SUM(M51:M51)*K51</f>
        <v>7.4999999999999997E-2</v>
      </c>
      <c r="R51" s="6">
        <f t="shared" ref="R50:R58" si="48">+SUM(N51:N51)*K51</f>
        <v>0.15</v>
      </c>
      <c r="S51" s="6">
        <f t="shared" si="2"/>
        <v>0.22499999999999998</v>
      </c>
      <c r="T51" s="6">
        <f t="shared" si="3"/>
        <v>0.3</v>
      </c>
      <c r="U51" s="144">
        <f t="shared" si="4"/>
        <v>0.3</v>
      </c>
      <c r="V51" s="6"/>
      <c r="W51" s="6"/>
      <c r="X51" s="6"/>
      <c r="Y51" s="6"/>
      <c r="Z51" s="270"/>
      <c r="AA51" s="270"/>
      <c r="AB51" s="908"/>
      <c r="AC51" s="66"/>
      <c r="AD51" s="66"/>
      <c r="AE51" s="66"/>
      <c r="AF51" s="66"/>
      <c r="AG51" s="66"/>
      <c r="AH51" s="66"/>
      <c r="AI51" s="66"/>
      <c r="AJ51" s="66"/>
      <c r="AK51" s="66"/>
      <c r="AL51" s="66"/>
      <c r="AM51" s="66"/>
      <c r="AN51" s="66"/>
      <c r="AO51" s="66"/>
      <c r="AP51" s="66"/>
      <c r="AQ51" s="66"/>
    </row>
    <row r="52" spans="1:43" s="26" customFormat="1" ht="41.4" customHeight="1" x14ac:dyDescent="0.3">
      <c r="A52" s="373"/>
      <c r="B52" s="905"/>
      <c r="C52" s="380"/>
      <c r="D52" s="925"/>
      <c r="E52" s="925"/>
      <c r="F52" s="926"/>
      <c r="G52" s="916"/>
      <c r="H52" s="916"/>
      <c r="I52" s="923"/>
      <c r="J52" s="923"/>
      <c r="K52" s="213">
        <v>0.3</v>
      </c>
      <c r="L52" s="212" t="s">
        <v>34</v>
      </c>
      <c r="M52" s="211">
        <v>0</v>
      </c>
      <c r="N52" s="211">
        <v>0</v>
      </c>
      <c r="O52" s="211">
        <v>0</v>
      </c>
      <c r="P52" s="211">
        <v>0</v>
      </c>
      <c r="Q52" s="156">
        <f t="shared" ref="Q52" si="49">+SUM(M52:M52)*K52</f>
        <v>0</v>
      </c>
      <c r="R52" s="156">
        <f t="shared" ref="R52" si="50">+SUM(N52:N52)*K52</f>
        <v>0</v>
      </c>
      <c r="S52" s="156">
        <f t="shared" si="2"/>
        <v>0</v>
      </c>
      <c r="T52" s="156">
        <f t="shared" si="3"/>
        <v>0</v>
      </c>
      <c r="U52" s="160">
        <f t="shared" si="4"/>
        <v>0</v>
      </c>
      <c r="V52" s="6"/>
      <c r="W52" s="6"/>
      <c r="X52" s="6"/>
      <c r="Y52" s="6"/>
      <c r="Z52" s="270"/>
      <c r="AA52" s="270"/>
      <c r="AB52" s="908"/>
      <c r="AC52" s="66"/>
      <c r="AD52" s="66"/>
      <c r="AE52" s="66"/>
      <c r="AF52" s="66"/>
      <c r="AG52" s="66"/>
      <c r="AH52" s="66"/>
      <c r="AI52" s="66"/>
      <c r="AJ52" s="66"/>
      <c r="AK52" s="66"/>
      <c r="AL52" s="66"/>
      <c r="AM52" s="66"/>
      <c r="AN52" s="66"/>
      <c r="AO52" s="66"/>
      <c r="AP52" s="66"/>
      <c r="AQ52" s="66"/>
    </row>
    <row r="53" spans="1:43" s="26" customFormat="1" ht="34.799999999999997" customHeight="1" x14ac:dyDescent="0.3">
      <c r="A53" s="373"/>
      <c r="B53" s="905"/>
      <c r="C53" s="380"/>
      <c r="D53" s="925"/>
      <c r="E53" s="925"/>
      <c r="F53" s="926"/>
      <c r="G53" s="916"/>
      <c r="H53" s="916"/>
      <c r="I53" s="922"/>
      <c r="J53" s="922" t="s">
        <v>808</v>
      </c>
      <c r="K53" s="216">
        <v>0.3</v>
      </c>
      <c r="L53" s="215" t="s">
        <v>30</v>
      </c>
      <c r="M53" s="214">
        <v>0.25</v>
      </c>
      <c r="N53" s="214">
        <v>0.5</v>
      </c>
      <c r="O53" s="214">
        <v>0.75</v>
      </c>
      <c r="P53" s="214">
        <v>1</v>
      </c>
      <c r="Q53" s="6">
        <f t="shared" si="47"/>
        <v>7.4999999999999997E-2</v>
      </c>
      <c r="R53" s="6">
        <f t="shared" si="48"/>
        <v>0.15</v>
      </c>
      <c r="S53" s="6">
        <f t="shared" si="2"/>
        <v>0.22499999999999998</v>
      </c>
      <c r="T53" s="6">
        <f t="shared" si="3"/>
        <v>0.3</v>
      </c>
      <c r="U53" s="144">
        <f t="shared" si="4"/>
        <v>0.3</v>
      </c>
      <c r="V53" s="6"/>
      <c r="W53" s="6"/>
      <c r="X53" s="6"/>
      <c r="Y53" s="6"/>
      <c r="Z53" s="270"/>
      <c r="AA53" s="270"/>
      <c r="AB53" s="908"/>
      <c r="AC53" s="66"/>
      <c r="AD53" s="66"/>
      <c r="AE53" s="66"/>
      <c r="AF53" s="66"/>
      <c r="AG53" s="66"/>
      <c r="AH53" s="66"/>
      <c r="AI53" s="66"/>
      <c r="AJ53" s="66"/>
      <c r="AK53" s="66"/>
      <c r="AL53" s="66"/>
      <c r="AM53" s="66"/>
      <c r="AN53" s="66"/>
      <c r="AO53" s="66"/>
      <c r="AP53" s="66"/>
      <c r="AQ53" s="66"/>
    </row>
    <row r="54" spans="1:43" s="26" customFormat="1" ht="53.4" customHeight="1" x14ac:dyDescent="0.3">
      <c r="A54" s="373"/>
      <c r="B54" s="905"/>
      <c r="C54" s="380"/>
      <c r="D54" s="925"/>
      <c r="E54" s="925"/>
      <c r="F54" s="926"/>
      <c r="G54" s="916"/>
      <c r="H54" s="916"/>
      <c r="I54" s="923"/>
      <c r="J54" s="923"/>
      <c r="K54" s="213">
        <v>0.3</v>
      </c>
      <c r="L54" s="212" t="s">
        <v>34</v>
      </c>
      <c r="M54" s="211">
        <v>0</v>
      </c>
      <c r="N54" s="211">
        <v>0</v>
      </c>
      <c r="O54" s="211">
        <v>0</v>
      </c>
      <c r="P54" s="211">
        <v>0</v>
      </c>
      <c r="Q54" s="156">
        <f t="shared" ref="Q54" si="51">+SUM(M54:M54)*K54</f>
        <v>0</v>
      </c>
      <c r="R54" s="156">
        <f t="shared" ref="R54" si="52">+SUM(N54:N54)*K54</f>
        <v>0</v>
      </c>
      <c r="S54" s="156">
        <f t="shared" si="2"/>
        <v>0</v>
      </c>
      <c r="T54" s="156">
        <f t="shared" si="3"/>
        <v>0</v>
      </c>
      <c r="U54" s="160">
        <f t="shared" si="4"/>
        <v>0</v>
      </c>
      <c r="V54" s="6"/>
      <c r="W54" s="6"/>
      <c r="X54" s="6"/>
      <c r="Y54" s="6"/>
      <c r="Z54" s="270"/>
      <c r="AA54" s="270"/>
      <c r="AB54" s="908"/>
      <c r="AC54" s="66"/>
      <c r="AD54" s="66"/>
      <c r="AE54" s="66"/>
      <c r="AF54" s="66"/>
      <c r="AG54" s="66"/>
      <c r="AH54" s="66"/>
      <c r="AI54" s="66"/>
      <c r="AJ54" s="66"/>
      <c r="AK54" s="66"/>
      <c r="AL54" s="66"/>
      <c r="AM54" s="66"/>
      <c r="AN54" s="66"/>
      <c r="AO54" s="66"/>
      <c r="AP54" s="66"/>
      <c r="AQ54" s="66"/>
    </row>
    <row r="55" spans="1:43" s="26" customFormat="1" ht="37.200000000000003" customHeight="1" x14ac:dyDescent="0.3">
      <c r="A55" s="373"/>
      <c r="B55" s="905"/>
      <c r="C55" s="380"/>
      <c r="D55" s="925"/>
      <c r="E55" s="925"/>
      <c r="F55" s="926"/>
      <c r="G55" s="916" t="s">
        <v>171</v>
      </c>
      <c r="H55" s="916" t="s">
        <v>172</v>
      </c>
      <c r="I55" s="922"/>
      <c r="J55" s="922" t="s">
        <v>810</v>
      </c>
      <c r="K55" s="216">
        <v>0.2</v>
      </c>
      <c r="L55" s="215" t="s">
        <v>30</v>
      </c>
      <c r="M55" s="214">
        <v>0.25</v>
      </c>
      <c r="N55" s="214">
        <v>0.5</v>
      </c>
      <c r="O55" s="214">
        <v>0.75</v>
      </c>
      <c r="P55" s="214">
        <v>1</v>
      </c>
      <c r="Q55" s="6">
        <f t="shared" si="47"/>
        <v>0.05</v>
      </c>
      <c r="R55" s="6">
        <f t="shared" si="48"/>
        <v>0.1</v>
      </c>
      <c r="S55" s="6">
        <f t="shared" si="2"/>
        <v>0.15000000000000002</v>
      </c>
      <c r="T55" s="6">
        <f t="shared" si="3"/>
        <v>0.2</v>
      </c>
      <c r="U55" s="144">
        <f t="shared" si="4"/>
        <v>0.2</v>
      </c>
      <c r="V55" s="6"/>
      <c r="W55" s="6"/>
      <c r="X55" s="6"/>
      <c r="Y55" s="6"/>
      <c r="Z55" s="270"/>
      <c r="AA55" s="270"/>
      <c r="AB55" s="908"/>
      <c r="AC55" s="66"/>
      <c r="AD55" s="66"/>
      <c r="AE55" s="66"/>
      <c r="AF55" s="66"/>
      <c r="AG55" s="66"/>
      <c r="AH55" s="66"/>
      <c r="AI55" s="66"/>
      <c r="AJ55" s="66"/>
      <c r="AK55" s="66"/>
      <c r="AL55" s="66"/>
      <c r="AM55" s="66"/>
      <c r="AN55" s="66"/>
      <c r="AO55" s="66"/>
      <c r="AP55" s="66"/>
      <c r="AQ55" s="66"/>
    </row>
    <row r="56" spans="1:43" s="26" customFormat="1" ht="39.6" customHeight="1" x14ac:dyDescent="0.3">
      <c r="A56" s="373"/>
      <c r="B56" s="905"/>
      <c r="C56" s="380"/>
      <c r="D56" s="925"/>
      <c r="E56" s="925"/>
      <c r="F56" s="926"/>
      <c r="G56" s="916"/>
      <c r="H56" s="916"/>
      <c r="I56" s="923"/>
      <c r="J56" s="923"/>
      <c r="K56" s="213">
        <v>0.2</v>
      </c>
      <c r="L56" s="212" t="s">
        <v>34</v>
      </c>
      <c r="M56" s="211">
        <v>0</v>
      </c>
      <c r="N56" s="211">
        <v>0</v>
      </c>
      <c r="O56" s="211">
        <v>0</v>
      </c>
      <c r="P56" s="211">
        <v>0</v>
      </c>
      <c r="Q56" s="156">
        <f t="shared" ref="Q56" si="53">+SUM(M56:M56)*K56</f>
        <v>0</v>
      </c>
      <c r="R56" s="156">
        <f t="shared" ref="R56" si="54">+SUM(N56:N56)*K56</f>
        <v>0</v>
      </c>
      <c r="S56" s="156">
        <f t="shared" si="2"/>
        <v>0</v>
      </c>
      <c r="T56" s="156">
        <f t="shared" si="3"/>
        <v>0</v>
      </c>
      <c r="U56" s="160">
        <f t="shared" si="4"/>
        <v>0</v>
      </c>
      <c r="V56" s="6"/>
      <c r="W56" s="6"/>
      <c r="X56" s="6"/>
      <c r="Y56" s="6"/>
      <c r="Z56" s="270"/>
      <c r="AA56" s="270"/>
      <c r="AB56" s="908"/>
      <c r="AC56" s="66"/>
      <c r="AD56" s="66"/>
      <c r="AE56" s="66"/>
      <c r="AF56" s="66"/>
      <c r="AG56" s="66"/>
      <c r="AH56" s="66"/>
      <c r="AI56" s="66"/>
      <c r="AJ56" s="66"/>
      <c r="AK56" s="66"/>
      <c r="AL56" s="66"/>
      <c r="AM56" s="66"/>
      <c r="AN56" s="66"/>
      <c r="AO56" s="66"/>
      <c r="AP56" s="66"/>
      <c r="AQ56" s="66"/>
    </row>
    <row r="57" spans="1:43" s="26" customFormat="1" ht="36" customHeight="1" x14ac:dyDescent="0.3">
      <c r="A57" s="373"/>
      <c r="B57" s="905"/>
      <c r="C57" s="380"/>
      <c r="D57" s="925"/>
      <c r="E57" s="925"/>
      <c r="F57" s="926"/>
      <c r="G57" s="916"/>
      <c r="H57" s="916"/>
      <c r="I57" s="922"/>
      <c r="J57" s="922" t="s">
        <v>1050</v>
      </c>
      <c r="K57" s="216">
        <v>0.25</v>
      </c>
      <c r="L57" s="215" t="s">
        <v>30</v>
      </c>
      <c r="M57" s="214">
        <v>0.25</v>
      </c>
      <c r="N57" s="214">
        <v>0.5</v>
      </c>
      <c r="O57" s="214">
        <v>0.75</v>
      </c>
      <c r="P57" s="214">
        <v>1</v>
      </c>
      <c r="Q57" s="6">
        <f t="shared" si="47"/>
        <v>6.25E-2</v>
      </c>
      <c r="R57" s="6">
        <f t="shared" si="48"/>
        <v>0.125</v>
      </c>
      <c r="S57" s="6">
        <f t="shared" si="2"/>
        <v>0.1875</v>
      </c>
      <c r="T57" s="6">
        <f t="shared" si="3"/>
        <v>0.25</v>
      </c>
      <c r="U57" s="144">
        <f t="shared" si="4"/>
        <v>0.25</v>
      </c>
      <c r="V57" s="6"/>
      <c r="W57" s="6"/>
      <c r="X57" s="6"/>
      <c r="Y57" s="6"/>
      <c r="Z57" s="270"/>
      <c r="AA57" s="270"/>
      <c r="AB57" s="908"/>
      <c r="AC57" s="66"/>
      <c r="AD57" s="66"/>
      <c r="AE57" s="66"/>
      <c r="AF57" s="66"/>
      <c r="AG57" s="66"/>
      <c r="AH57" s="66"/>
      <c r="AI57" s="66"/>
      <c r="AJ57" s="66"/>
      <c r="AK57" s="66"/>
      <c r="AL57" s="66"/>
      <c r="AM57" s="66"/>
      <c r="AN57" s="66"/>
      <c r="AO57" s="66"/>
      <c r="AP57" s="66"/>
      <c r="AQ57" s="66"/>
    </row>
    <row r="58" spans="1:43" s="26" customFormat="1" ht="33.6" customHeight="1" x14ac:dyDescent="0.3">
      <c r="A58" s="373"/>
      <c r="B58" s="905"/>
      <c r="C58" s="380"/>
      <c r="D58" s="925"/>
      <c r="E58" s="925"/>
      <c r="F58" s="926"/>
      <c r="G58" s="916"/>
      <c r="H58" s="916"/>
      <c r="I58" s="923"/>
      <c r="J58" s="923"/>
      <c r="K58" s="213">
        <v>0.25</v>
      </c>
      <c r="L58" s="212" t="s">
        <v>34</v>
      </c>
      <c r="M58" s="211">
        <v>0</v>
      </c>
      <c r="N58" s="211">
        <v>0</v>
      </c>
      <c r="O58" s="211">
        <v>0</v>
      </c>
      <c r="P58" s="211">
        <v>0</v>
      </c>
      <c r="Q58" s="156">
        <f t="shared" ref="Q58" si="55">+SUM(M58:M58)*K58</f>
        <v>0</v>
      </c>
      <c r="R58" s="156">
        <f t="shared" ref="R58" si="56">+SUM(N58:N58)*K58</f>
        <v>0</v>
      </c>
      <c r="S58" s="156">
        <f t="shared" si="2"/>
        <v>0</v>
      </c>
      <c r="T58" s="156">
        <f t="shared" si="3"/>
        <v>0</v>
      </c>
      <c r="U58" s="160">
        <f t="shared" si="4"/>
        <v>0</v>
      </c>
      <c r="V58" s="6"/>
      <c r="W58" s="6"/>
      <c r="X58" s="6"/>
      <c r="Y58" s="6"/>
      <c r="Z58" s="270"/>
      <c r="AA58" s="270"/>
      <c r="AB58" s="908"/>
      <c r="AC58" s="66"/>
      <c r="AD58" s="66"/>
      <c r="AE58" s="66"/>
      <c r="AF58" s="66"/>
      <c r="AG58" s="66"/>
      <c r="AH58" s="66"/>
      <c r="AI58" s="66"/>
      <c r="AJ58" s="66"/>
      <c r="AK58" s="66"/>
      <c r="AL58" s="66"/>
      <c r="AM58" s="66"/>
      <c r="AN58" s="66"/>
      <c r="AO58" s="66"/>
      <c r="AP58" s="66"/>
      <c r="AQ58" s="66"/>
    </row>
    <row r="59" spans="1:43" s="26" customFormat="1" ht="53.4" customHeight="1" x14ac:dyDescent="0.3">
      <c r="A59" s="373"/>
      <c r="B59" s="905"/>
      <c r="C59" s="380"/>
      <c r="D59" s="925"/>
      <c r="E59" s="925"/>
      <c r="F59" s="926"/>
      <c r="G59" s="916"/>
      <c r="H59" s="916"/>
      <c r="I59" s="916"/>
      <c r="J59" s="916" t="s">
        <v>1052</v>
      </c>
      <c r="K59" s="216">
        <v>1</v>
      </c>
      <c r="L59" s="215" t="s">
        <v>30</v>
      </c>
      <c r="M59" s="214">
        <v>0.25</v>
      </c>
      <c r="N59" s="214">
        <v>0.5</v>
      </c>
      <c r="O59" s="214">
        <v>0.75</v>
      </c>
      <c r="P59" s="214">
        <v>1</v>
      </c>
      <c r="Q59" s="6">
        <f t="shared" si="21"/>
        <v>0.25</v>
      </c>
      <c r="R59" s="6">
        <f t="shared" si="22"/>
        <v>0.5</v>
      </c>
      <c r="S59" s="6">
        <f t="shared" si="2"/>
        <v>0.75</v>
      </c>
      <c r="T59" s="6">
        <f t="shared" si="3"/>
        <v>1</v>
      </c>
      <c r="U59" s="144">
        <f t="shared" si="4"/>
        <v>1</v>
      </c>
      <c r="V59" s="421">
        <f>+Q60</f>
        <v>0</v>
      </c>
      <c r="W59" s="421">
        <f>+R60</f>
        <v>0</v>
      </c>
      <c r="X59" s="421">
        <f>+S60</f>
        <v>0</v>
      </c>
      <c r="Y59" s="421">
        <f>+T60</f>
        <v>0</v>
      </c>
      <c r="Z59" s="381" t="s">
        <v>173</v>
      </c>
      <c r="AA59" s="381" t="s">
        <v>173</v>
      </c>
      <c r="AB59" s="908"/>
      <c r="AC59" s="66"/>
      <c r="AD59" s="66"/>
      <c r="AE59" s="66"/>
      <c r="AF59" s="66"/>
      <c r="AG59" s="66"/>
      <c r="AH59" s="66"/>
      <c r="AI59" s="66"/>
      <c r="AJ59" s="66"/>
      <c r="AK59" s="66"/>
      <c r="AL59" s="66"/>
      <c r="AM59" s="66"/>
      <c r="AN59" s="66"/>
      <c r="AO59" s="66"/>
      <c r="AP59" s="66"/>
      <c r="AQ59" s="66"/>
    </row>
    <row r="60" spans="1:43" s="26" customFormat="1" ht="37.799999999999997" customHeight="1" x14ac:dyDescent="0.3">
      <c r="A60" s="373"/>
      <c r="B60" s="905"/>
      <c r="C60" s="380"/>
      <c r="D60" s="923"/>
      <c r="E60" s="923"/>
      <c r="F60" s="927"/>
      <c r="G60" s="916"/>
      <c r="H60" s="916"/>
      <c r="I60" s="916"/>
      <c r="J60" s="916"/>
      <c r="K60" s="213">
        <v>1</v>
      </c>
      <c r="L60" s="212" t="s">
        <v>34</v>
      </c>
      <c r="M60" s="211">
        <v>0</v>
      </c>
      <c r="N60" s="211">
        <v>0</v>
      </c>
      <c r="O60" s="211">
        <v>0</v>
      </c>
      <c r="P60" s="211">
        <v>0</v>
      </c>
      <c r="Q60" s="156">
        <f t="shared" ref="Q60" si="57">+SUM(M60:M60)*K60</f>
        <v>0</v>
      </c>
      <c r="R60" s="156">
        <f t="shared" ref="R60" si="58">+SUM(N60:N60)*K60</f>
        <v>0</v>
      </c>
      <c r="S60" s="156">
        <f t="shared" si="2"/>
        <v>0</v>
      </c>
      <c r="T60" s="156">
        <f t="shared" si="3"/>
        <v>0</v>
      </c>
      <c r="U60" s="160">
        <f t="shared" si="4"/>
        <v>0</v>
      </c>
      <c r="V60" s="421"/>
      <c r="W60" s="421"/>
      <c r="X60" s="421"/>
      <c r="Y60" s="421"/>
      <c r="Z60" s="382"/>
      <c r="AA60" s="382"/>
      <c r="AB60" s="908"/>
      <c r="AC60" s="66"/>
      <c r="AD60" s="66"/>
      <c r="AE60" s="66"/>
      <c r="AF60" s="66"/>
      <c r="AG60" s="66"/>
      <c r="AH60" s="66"/>
      <c r="AI60" s="66"/>
      <c r="AJ60" s="66"/>
      <c r="AK60" s="66"/>
      <c r="AL60" s="66"/>
      <c r="AM60" s="66"/>
      <c r="AN60" s="66"/>
      <c r="AO60" s="66"/>
      <c r="AP60" s="66"/>
      <c r="AQ60" s="66"/>
    </row>
    <row r="61" spans="1:43" s="26" customFormat="1" ht="43.2" customHeight="1" x14ac:dyDescent="0.3">
      <c r="A61" s="373"/>
      <c r="B61" s="905"/>
      <c r="C61" s="380"/>
      <c r="D61" s="916" t="s">
        <v>174</v>
      </c>
      <c r="E61" s="916" t="s">
        <v>1086</v>
      </c>
      <c r="F61" s="928">
        <v>42</v>
      </c>
      <c r="G61" s="929" t="s">
        <v>1066</v>
      </c>
      <c r="H61" s="929" t="s">
        <v>1067</v>
      </c>
      <c r="I61" s="929"/>
      <c r="J61" s="929" t="s">
        <v>1087</v>
      </c>
      <c r="K61" s="216">
        <v>0.5</v>
      </c>
      <c r="L61" s="215" t="s">
        <v>30</v>
      </c>
      <c r="M61" s="214">
        <v>0.25</v>
      </c>
      <c r="N61" s="214">
        <v>0.5</v>
      </c>
      <c r="O61" s="214">
        <v>0.75</v>
      </c>
      <c r="P61" s="214">
        <v>1</v>
      </c>
      <c r="Q61" s="6">
        <f t="shared" si="21"/>
        <v>0.125</v>
      </c>
      <c r="R61" s="6">
        <f t="shared" si="22"/>
        <v>0.25</v>
      </c>
      <c r="S61" s="6">
        <f t="shared" si="2"/>
        <v>0.375</v>
      </c>
      <c r="T61" s="6">
        <f t="shared" si="3"/>
        <v>0.5</v>
      </c>
      <c r="U61" s="144">
        <f t="shared" si="4"/>
        <v>0.5</v>
      </c>
      <c r="V61" s="421" t="e">
        <f>+Q62+#REF!</f>
        <v>#REF!</v>
      </c>
      <c r="W61" s="421" t="e">
        <f>+R62+#REF!</f>
        <v>#REF!</v>
      </c>
      <c r="X61" s="421" t="e">
        <f>+S62+#REF!</f>
        <v>#REF!</v>
      </c>
      <c r="Y61" s="421" t="e">
        <f>+T62+#REF!</f>
        <v>#REF!</v>
      </c>
      <c r="Z61" s="382" t="s">
        <v>118</v>
      </c>
      <c r="AA61" s="381" t="s">
        <v>125</v>
      </c>
      <c r="AB61" s="908"/>
      <c r="AC61" s="66"/>
      <c r="AD61" s="66"/>
      <c r="AE61" s="66"/>
      <c r="AF61" s="66"/>
      <c r="AG61" s="66"/>
      <c r="AH61" s="66"/>
      <c r="AI61" s="66"/>
      <c r="AJ61" s="66"/>
      <c r="AK61" s="66"/>
      <c r="AL61" s="66"/>
      <c r="AM61" s="66"/>
      <c r="AN61" s="66"/>
      <c r="AO61" s="66"/>
      <c r="AP61" s="66"/>
      <c r="AQ61" s="66"/>
    </row>
    <row r="62" spans="1:43" s="26" customFormat="1" ht="33" customHeight="1" x14ac:dyDescent="0.3">
      <c r="A62" s="373"/>
      <c r="B62" s="905"/>
      <c r="C62" s="380"/>
      <c r="D62" s="916"/>
      <c r="E62" s="916"/>
      <c r="F62" s="928"/>
      <c r="G62" s="929"/>
      <c r="H62" s="929"/>
      <c r="I62" s="929"/>
      <c r="J62" s="929"/>
      <c r="K62" s="213">
        <v>0.5</v>
      </c>
      <c r="L62" s="212" t="s">
        <v>34</v>
      </c>
      <c r="M62" s="211">
        <v>0</v>
      </c>
      <c r="N62" s="211">
        <v>0.4</v>
      </c>
      <c r="O62" s="211">
        <v>0.4</v>
      </c>
      <c r="P62" s="211">
        <v>0</v>
      </c>
      <c r="Q62" s="156">
        <f t="shared" si="21"/>
        <v>0</v>
      </c>
      <c r="R62" s="156">
        <f t="shared" si="22"/>
        <v>0.2</v>
      </c>
      <c r="S62" s="156">
        <f t="shared" si="2"/>
        <v>0.2</v>
      </c>
      <c r="T62" s="156">
        <f t="shared" si="3"/>
        <v>0</v>
      </c>
      <c r="U62" s="160">
        <f t="shared" si="4"/>
        <v>0.2</v>
      </c>
      <c r="V62" s="421"/>
      <c r="W62" s="421"/>
      <c r="X62" s="421"/>
      <c r="Y62" s="421"/>
      <c r="Z62" s="382"/>
      <c r="AA62" s="381"/>
      <c r="AB62" s="908"/>
      <c r="AC62" s="66"/>
      <c r="AD62" s="66"/>
      <c r="AE62" s="66"/>
      <c r="AF62" s="66"/>
      <c r="AG62" s="66"/>
      <c r="AH62" s="66"/>
      <c r="AI62" s="66"/>
      <c r="AJ62" s="66"/>
      <c r="AK62" s="66"/>
      <c r="AL62" s="66"/>
      <c r="AM62" s="66"/>
      <c r="AN62" s="66"/>
      <c r="AO62" s="66"/>
      <c r="AP62" s="66"/>
      <c r="AQ62" s="66"/>
    </row>
    <row r="63" spans="1:43" s="26" customFormat="1" ht="53.4" customHeight="1" x14ac:dyDescent="0.3">
      <c r="A63" s="373"/>
      <c r="B63" s="905"/>
      <c r="C63" s="383" t="s">
        <v>175</v>
      </c>
      <c r="D63" s="915" t="s">
        <v>176</v>
      </c>
      <c r="E63" s="930" t="s">
        <v>177</v>
      </c>
      <c r="F63" s="931">
        <v>43</v>
      </c>
      <c r="G63" s="932" t="s">
        <v>178</v>
      </c>
      <c r="H63" s="932" t="s">
        <v>179</v>
      </c>
      <c r="I63" s="933"/>
      <c r="J63" s="932" t="s">
        <v>1088</v>
      </c>
      <c r="K63" s="216">
        <v>1</v>
      </c>
      <c r="L63" s="215" t="s">
        <v>30</v>
      </c>
      <c r="M63" s="214">
        <v>0.25</v>
      </c>
      <c r="N63" s="214">
        <v>0.5</v>
      </c>
      <c r="O63" s="214">
        <v>0.75</v>
      </c>
      <c r="P63" s="214">
        <v>1</v>
      </c>
      <c r="Q63" s="6">
        <f t="shared" si="21"/>
        <v>0.25</v>
      </c>
      <c r="R63" s="6">
        <f t="shared" si="22"/>
        <v>0.5</v>
      </c>
      <c r="S63" s="6">
        <f t="shared" ref="S63:S106" si="59">+SUM(O63:O63)*K63</f>
        <v>0.75</v>
      </c>
      <c r="T63" s="6">
        <f t="shared" ref="T63:T106" si="60">+SUM(P63:P63)*K63</f>
        <v>1</v>
      </c>
      <c r="U63" s="144">
        <f t="shared" ref="U63:U106" si="61">+MAX(Q63:T63)</f>
        <v>1</v>
      </c>
      <c r="V63" s="421">
        <f>+M64</f>
        <v>0</v>
      </c>
      <c r="W63" s="421">
        <f>+N64</f>
        <v>0</v>
      </c>
      <c r="X63" s="421">
        <f>+O64</f>
        <v>0</v>
      </c>
      <c r="Y63" s="421">
        <f>+P64</f>
        <v>0</v>
      </c>
      <c r="Z63" s="382"/>
      <c r="AA63" s="381"/>
      <c r="AB63" s="908"/>
      <c r="AC63" s="66"/>
      <c r="AD63" s="66"/>
      <c r="AE63" s="66"/>
      <c r="AF63" s="66"/>
      <c r="AG63" s="66"/>
      <c r="AH63" s="66"/>
      <c r="AI63" s="66"/>
      <c r="AJ63" s="66"/>
      <c r="AK63" s="66"/>
      <c r="AL63" s="66"/>
      <c r="AM63" s="66"/>
      <c r="AN63" s="66"/>
      <c r="AO63" s="66"/>
      <c r="AP63" s="66"/>
      <c r="AQ63" s="66"/>
    </row>
    <row r="64" spans="1:43" s="26" customFormat="1" ht="37.200000000000003" customHeight="1" x14ac:dyDescent="0.3">
      <c r="A64" s="373"/>
      <c r="B64" s="905"/>
      <c r="C64" s="383"/>
      <c r="D64" s="915"/>
      <c r="E64" s="934"/>
      <c r="F64" s="931"/>
      <c r="G64" s="932"/>
      <c r="H64" s="932"/>
      <c r="I64" s="932"/>
      <c r="J64" s="932"/>
      <c r="K64" s="213">
        <v>1</v>
      </c>
      <c r="L64" s="212" t="s">
        <v>34</v>
      </c>
      <c r="M64" s="211">
        <v>0</v>
      </c>
      <c r="N64" s="211">
        <v>0</v>
      </c>
      <c r="O64" s="211">
        <v>0</v>
      </c>
      <c r="P64" s="211">
        <v>0</v>
      </c>
      <c r="Q64" s="156">
        <f t="shared" ref="Q64" si="62">+SUM(M64:M64)*K64</f>
        <v>0</v>
      </c>
      <c r="R64" s="156">
        <f t="shared" ref="R64" si="63">+SUM(N64:N64)*K64</f>
        <v>0</v>
      </c>
      <c r="S64" s="156">
        <f t="shared" si="59"/>
        <v>0</v>
      </c>
      <c r="T64" s="156">
        <f t="shared" si="60"/>
        <v>0</v>
      </c>
      <c r="U64" s="160">
        <f t="shared" si="61"/>
        <v>0</v>
      </c>
      <c r="V64" s="421"/>
      <c r="W64" s="421"/>
      <c r="X64" s="421"/>
      <c r="Y64" s="421"/>
      <c r="Z64" s="382"/>
      <c r="AA64" s="381"/>
      <c r="AB64" s="908"/>
      <c r="AC64" s="66"/>
      <c r="AD64" s="66"/>
      <c r="AE64" s="66"/>
      <c r="AF64" s="66"/>
      <c r="AG64" s="66"/>
      <c r="AH64" s="66"/>
      <c r="AI64" s="66"/>
      <c r="AJ64" s="66"/>
      <c r="AK64" s="66"/>
      <c r="AL64" s="66"/>
      <c r="AM64" s="66"/>
      <c r="AN64" s="66"/>
      <c r="AO64" s="66"/>
      <c r="AP64" s="66"/>
      <c r="AQ64" s="66"/>
    </row>
    <row r="65" spans="1:43" s="26" customFormat="1" ht="49.2" customHeight="1" x14ac:dyDescent="0.3">
      <c r="A65" s="373"/>
      <c r="B65" s="905"/>
      <c r="C65" s="383"/>
      <c r="D65" s="915"/>
      <c r="E65" s="930" t="s">
        <v>1090</v>
      </c>
      <c r="F65" s="931">
        <v>44</v>
      </c>
      <c r="G65" s="932" t="s">
        <v>178</v>
      </c>
      <c r="H65" s="932" t="s">
        <v>179</v>
      </c>
      <c r="I65" s="933"/>
      <c r="J65" s="932" t="s">
        <v>1089</v>
      </c>
      <c r="K65" s="216">
        <v>1</v>
      </c>
      <c r="L65" s="215" t="s">
        <v>30</v>
      </c>
      <c r="M65" s="214">
        <v>0.25</v>
      </c>
      <c r="N65" s="214">
        <v>0.5</v>
      </c>
      <c r="O65" s="214">
        <v>0.75</v>
      </c>
      <c r="P65" s="214">
        <v>1</v>
      </c>
      <c r="Q65" s="6">
        <f t="shared" si="21"/>
        <v>0.25</v>
      </c>
      <c r="R65" s="6">
        <f t="shared" si="22"/>
        <v>0.5</v>
      </c>
      <c r="S65" s="6">
        <f t="shared" si="59"/>
        <v>0.75</v>
      </c>
      <c r="T65" s="6">
        <f t="shared" si="60"/>
        <v>1</v>
      </c>
      <c r="U65" s="144">
        <f t="shared" si="61"/>
        <v>1</v>
      </c>
      <c r="V65" s="421">
        <f>+M66</f>
        <v>0</v>
      </c>
      <c r="W65" s="421">
        <f>+N66</f>
        <v>0</v>
      </c>
      <c r="X65" s="421">
        <f>+O66</f>
        <v>0</v>
      </c>
      <c r="Y65" s="421">
        <f>+P66</f>
        <v>0</v>
      </c>
      <c r="Z65" s="382"/>
      <c r="AA65" s="381"/>
      <c r="AB65" s="908"/>
      <c r="AC65" s="66"/>
      <c r="AD65" s="66"/>
      <c r="AE65" s="66"/>
      <c r="AF65" s="66"/>
      <c r="AG65" s="66"/>
      <c r="AH65" s="66"/>
      <c r="AI65" s="66"/>
      <c r="AJ65" s="66"/>
      <c r="AK65" s="66"/>
      <c r="AL65" s="66"/>
      <c r="AM65" s="66"/>
      <c r="AN65" s="66"/>
      <c r="AO65" s="66"/>
      <c r="AP65" s="66"/>
      <c r="AQ65" s="66"/>
    </row>
    <row r="66" spans="1:43" s="26" customFormat="1" ht="46.8" customHeight="1" x14ac:dyDescent="0.3">
      <c r="A66" s="373"/>
      <c r="B66" s="905"/>
      <c r="C66" s="383"/>
      <c r="D66" s="915"/>
      <c r="E66" s="934"/>
      <c r="F66" s="931"/>
      <c r="G66" s="932"/>
      <c r="H66" s="932"/>
      <c r="I66" s="932"/>
      <c r="J66" s="932"/>
      <c r="K66" s="213">
        <v>1</v>
      </c>
      <c r="L66" s="212" t="s">
        <v>34</v>
      </c>
      <c r="M66" s="211">
        <v>0</v>
      </c>
      <c r="N66" s="211">
        <v>0</v>
      </c>
      <c r="O66" s="211">
        <v>0</v>
      </c>
      <c r="P66" s="211">
        <v>0</v>
      </c>
      <c r="Q66" s="156">
        <f t="shared" ref="Q66" si="64">+SUM(M66:M66)*K66</f>
        <v>0</v>
      </c>
      <c r="R66" s="156">
        <f t="shared" ref="R66" si="65">+SUM(N66:N66)*K66</f>
        <v>0</v>
      </c>
      <c r="S66" s="156">
        <f t="shared" si="59"/>
        <v>0</v>
      </c>
      <c r="T66" s="156">
        <f t="shared" si="60"/>
        <v>0</v>
      </c>
      <c r="U66" s="160">
        <f t="shared" si="61"/>
        <v>0</v>
      </c>
      <c r="V66" s="421"/>
      <c r="W66" s="421"/>
      <c r="X66" s="421"/>
      <c r="Y66" s="421"/>
      <c r="Z66" s="382"/>
      <c r="AA66" s="381"/>
      <c r="AB66" s="908"/>
      <c r="AC66" s="66"/>
      <c r="AD66" s="66"/>
      <c r="AE66" s="66"/>
      <c r="AF66" s="66"/>
      <c r="AG66" s="66"/>
      <c r="AH66" s="66"/>
      <c r="AI66" s="66"/>
      <c r="AJ66" s="66"/>
      <c r="AK66" s="66"/>
      <c r="AL66" s="66"/>
      <c r="AM66" s="66"/>
      <c r="AN66" s="66"/>
      <c r="AO66" s="66"/>
      <c r="AP66" s="66"/>
      <c r="AQ66" s="66"/>
    </row>
    <row r="67" spans="1:43" s="26" customFormat="1" ht="53.4" customHeight="1" x14ac:dyDescent="0.3">
      <c r="A67" s="373"/>
      <c r="B67" s="905"/>
      <c r="C67" s="383"/>
      <c r="D67" s="915"/>
      <c r="E67" s="930" t="s">
        <v>180</v>
      </c>
      <c r="F67" s="931">
        <v>45</v>
      </c>
      <c r="G67" s="932" t="s">
        <v>1113</v>
      </c>
      <c r="H67" s="932" t="s">
        <v>1114</v>
      </c>
      <c r="I67" s="933"/>
      <c r="J67" s="932" t="s">
        <v>1091</v>
      </c>
      <c r="K67" s="216">
        <v>1</v>
      </c>
      <c r="L67" s="215" t="s">
        <v>30</v>
      </c>
      <c r="M67" s="214">
        <v>0.25</v>
      </c>
      <c r="N67" s="214">
        <v>0.5</v>
      </c>
      <c r="O67" s="214">
        <v>0.75</v>
      </c>
      <c r="P67" s="214">
        <v>1</v>
      </c>
      <c r="Q67" s="6">
        <f t="shared" si="21"/>
        <v>0.25</v>
      </c>
      <c r="R67" s="6">
        <f t="shared" si="22"/>
        <v>0.5</v>
      </c>
      <c r="S67" s="6">
        <f t="shared" si="59"/>
        <v>0.75</v>
      </c>
      <c r="T67" s="6">
        <f t="shared" si="60"/>
        <v>1</v>
      </c>
      <c r="U67" s="144">
        <f t="shared" si="61"/>
        <v>1</v>
      </c>
      <c r="V67" s="421">
        <f>+Q68</f>
        <v>0</v>
      </c>
      <c r="W67" s="421">
        <f>+R68</f>
        <v>0</v>
      </c>
      <c r="X67" s="421">
        <f>+S68</f>
        <v>0</v>
      </c>
      <c r="Y67" s="421">
        <f>+T68</f>
        <v>0</v>
      </c>
      <c r="Z67" s="382"/>
      <c r="AA67" s="381"/>
      <c r="AB67" s="908"/>
      <c r="AC67" s="66"/>
      <c r="AD67" s="66"/>
      <c r="AE67" s="66"/>
      <c r="AF67" s="66"/>
      <c r="AG67" s="66"/>
      <c r="AH67" s="66"/>
      <c r="AI67" s="66"/>
      <c r="AJ67" s="66"/>
      <c r="AK67" s="66"/>
      <c r="AL67" s="66"/>
      <c r="AM67" s="66"/>
      <c r="AN67" s="66"/>
      <c r="AO67" s="66"/>
      <c r="AP67" s="66"/>
      <c r="AQ67" s="66"/>
    </row>
    <row r="68" spans="1:43" s="26" customFormat="1" ht="53.4" customHeight="1" x14ac:dyDescent="0.3">
      <c r="A68" s="373"/>
      <c r="B68" s="905"/>
      <c r="C68" s="383"/>
      <c r="D68" s="915"/>
      <c r="E68" s="934"/>
      <c r="F68" s="931"/>
      <c r="G68" s="932"/>
      <c r="H68" s="932"/>
      <c r="I68" s="932"/>
      <c r="J68" s="932"/>
      <c r="K68" s="213">
        <v>1</v>
      </c>
      <c r="L68" s="212" t="s">
        <v>34</v>
      </c>
      <c r="M68" s="211">
        <v>0</v>
      </c>
      <c r="N68" s="211">
        <v>0</v>
      </c>
      <c r="O68" s="211">
        <v>0</v>
      </c>
      <c r="P68" s="211">
        <v>0</v>
      </c>
      <c r="Q68" s="156">
        <f t="shared" si="21"/>
        <v>0</v>
      </c>
      <c r="R68" s="156">
        <f t="shared" si="22"/>
        <v>0</v>
      </c>
      <c r="S68" s="156">
        <f t="shared" si="59"/>
        <v>0</v>
      </c>
      <c r="T68" s="156">
        <f t="shared" si="60"/>
        <v>0</v>
      </c>
      <c r="U68" s="160">
        <f t="shared" si="61"/>
        <v>0</v>
      </c>
      <c r="V68" s="421"/>
      <c r="W68" s="421"/>
      <c r="X68" s="421"/>
      <c r="Y68" s="421"/>
      <c r="Z68" s="382"/>
      <c r="AA68" s="381"/>
      <c r="AB68" s="908"/>
      <c r="AC68" s="66"/>
      <c r="AD68" s="66"/>
      <c r="AE68" s="66"/>
      <c r="AF68" s="66"/>
      <c r="AG68" s="66"/>
      <c r="AH68" s="66"/>
      <c r="AI68" s="66"/>
      <c r="AJ68" s="66"/>
      <c r="AK68" s="66"/>
      <c r="AL68" s="66"/>
      <c r="AM68" s="66"/>
      <c r="AN68" s="66"/>
      <c r="AO68" s="66"/>
      <c r="AP68" s="66"/>
      <c r="AQ68" s="66"/>
    </row>
    <row r="69" spans="1:43" s="26" customFormat="1" ht="49.8" customHeight="1" x14ac:dyDescent="0.3">
      <c r="A69" s="373"/>
      <c r="B69" s="905"/>
      <c r="C69" s="383" t="s">
        <v>181</v>
      </c>
      <c r="D69" s="915" t="s">
        <v>182</v>
      </c>
      <c r="E69" s="930" t="s">
        <v>1115</v>
      </c>
      <c r="F69" s="921">
        <v>46</v>
      </c>
      <c r="G69" s="915" t="s">
        <v>1094</v>
      </c>
      <c r="H69" s="915" t="s">
        <v>1093</v>
      </c>
      <c r="I69" s="918"/>
      <c r="J69" s="915" t="s">
        <v>1092</v>
      </c>
      <c r="K69" s="216">
        <v>0.5</v>
      </c>
      <c r="L69" s="215" t="s">
        <v>30</v>
      </c>
      <c r="M69" s="214">
        <v>0.25</v>
      </c>
      <c r="N69" s="214">
        <v>0.5</v>
      </c>
      <c r="O69" s="214">
        <v>0.75</v>
      </c>
      <c r="P69" s="214">
        <v>1</v>
      </c>
      <c r="Q69" s="6">
        <f t="shared" si="21"/>
        <v>0.125</v>
      </c>
      <c r="R69" s="6">
        <f t="shared" si="22"/>
        <v>0.25</v>
      </c>
      <c r="S69" s="6">
        <f t="shared" si="59"/>
        <v>0.375</v>
      </c>
      <c r="T69" s="6">
        <f t="shared" si="60"/>
        <v>0.5</v>
      </c>
      <c r="U69" s="144">
        <f t="shared" si="61"/>
        <v>0.5</v>
      </c>
      <c r="V69" s="421">
        <f>+Q70</f>
        <v>0</v>
      </c>
      <c r="W69" s="421">
        <f>+R70</f>
        <v>0</v>
      </c>
      <c r="X69" s="421">
        <f>+S70</f>
        <v>0</v>
      </c>
      <c r="Y69" s="421">
        <f>+T70</f>
        <v>0</v>
      </c>
      <c r="Z69" s="382"/>
      <c r="AA69" s="381"/>
      <c r="AB69" s="908"/>
      <c r="AC69" s="66"/>
      <c r="AD69" s="66"/>
      <c r="AE69" s="66"/>
      <c r="AF69" s="66"/>
      <c r="AG69" s="66"/>
      <c r="AH69" s="66"/>
      <c r="AI69" s="66"/>
      <c r="AJ69" s="66"/>
      <c r="AK69" s="66"/>
      <c r="AL69" s="66"/>
      <c r="AM69" s="66"/>
      <c r="AN69" s="66"/>
      <c r="AO69" s="66"/>
      <c r="AP69" s="66"/>
      <c r="AQ69" s="66"/>
    </row>
    <row r="70" spans="1:43" s="26" customFormat="1" ht="53.4" customHeight="1" x14ac:dyDescent="0.3">
      <c r="A70" s="373"/>
      <c r="B70" s="905"/>
      <c r="C70" s="383"/>
      <c r="D70" s="915"/>
      <c r="E70" s="935"/>
      <c r="F70" s="921"/>
      <c r="G70" s="915"/>
      <c r="H70" s="915"/>
      <c r="I70" s="918"/>
      <c r="J70" s="915"/>
      <c r="K70" s="213">
        <v>0.5</v>
      </c>
      <c r="L70" s="212" t="s">
        <v>34</v>
      </c>
      <c r="M70" s="211">
        <v>0</v>
      </c>
      <c r="N70" s="211">
        <v>0</v>
      </c>
      <c r="O70" s="211">
        <v>0</v>
      </c>
      <c r="P70" s="211">
        <v>0</v>
      </c>
      <c r="Q70" s="156">
        <f t="shared" ref="Q70" si="66">+SUM(M70:M70)*K70</f>
        <v>0</v>
      </c>
      <c r="R70" s="156">
        <f t="shared" ref="R70" si="67">+SUM(N70:N70)*K70</f>
        <v>0</v>
      </c>
      <c r="S70" s="156">
        <f t="shared" si="59"/>
        <v>0</v>
      </c>
      <c r="T70" s="156">
        <f t="shared" si="60"/>
        <v>0</v>
      </c>
      <c r="U70" s="160">
        <f t="shared" si="61"/>
        <v>0</v>
      </c>
      <c r="V70" s="421"/>
      <c r="W70" s="421"/>
      <c r="X70" s="421"/>
      <c r="Y70" s="421"/>
      <c r="Z70" s="382"/>
      <c r="AA70" s="381"/>
      <c r="AB70" s="908"/>
      <c r="AC70" s="66"/>
      <c r="AD70" s="66"/>
      <c r="AE70" s="66"/>
      <c r="AF70" s="66"/>
      <c r="AG70" s="66"/>
      <c r="AH70" s="66"/>
      <c r="AI70" s="66"/>
      <c r="AJ70" s="66"/>
      <c r="AK70" s="66"/>
      <c r="AL70" s="66"/>
      <c r="AM70" s="66"/>
      <c r="AN70" s="66"/>
      <c r="AO70" s="66"/>
      <c r="AP70" s="66"/>
      <c r="AQ70" s="66"/>
    </row>
    <row r="71" spans="1:43" s="26" customFormat="1" ht="53.4" customHeight="1" x14ac:dyDescent="0.3">
      <c r="A71" s="373"/>
      <c r="B71" s="905"/>
      <c r="C71" s="383"/>
      <c r="D71" s="915"/>
      <c r="E71" s="935"/>
      <c r="F71" s="921"/>
      <c r="G71" s="915"/>
      <c r="H71" s="915"/>
      <c r="I71" s="918"/>
      <c r="J71" s="915" t="s">
        <v>1053</v>
      </c>
      <c r="K71" s="216">
        <v>0.5</v>
      </c>
      <c r="L71" s="215" t="s">
        <v>30</v>
      </c>
      <c r="M71" s="214">
        <v>0.25</v>
      </c>
      <c r="N71" s="214">
        <v>0.5</v>
      </c>
      <c r="O71" s="214">
        <v>0.75</v>
      </c>
      <c r="P71" s="214">
        <v>1</v>
      </c>
      <c r="Q71" s="6">
        <f t="shared" si="21"/>
        <v>0.125</v>
      </c>
      <c r="R71" s="6">
        <f t="shared" si="22"/>
        <v>0.25</v>
      </c>
      <c r="S71" s="6">
        <f t="shared" si="59"/>
        <v>0.375</v>
      </c>
      <c r="T71" s="6">
        <f t="shared" si="60"/>
        <v>0.5</v>
      </c>
      <c r="U71" s="144">
        <f t="shared" si="61"/>
        <v>0.5</v>
      </c>
      <c r="V71" s="421">
        <f>+Q72</f>
        <v>0.125</v>
      </c>
      <c r="W71" s="421">
        <f>+R72</f>
        <v>0.25</v>
      </c>
      <c r="X71" s="421">
        <f>+S72</f>
        <v>0.3</v>
      </c>
      <c r="Y71" s="421">
        <f>+T72</f>
        <v>0</v>
      </c>
      <c r="Z71" s="382"/>
      <c r="AA71" s="381"/>
      <c r="AB71" s="908"/>
      <c r="AC71" s="66"/>
      <c r="AD71" s="66"/>
      <c r="AE71" s="66"/>
      <c r="AF71" s="66"/>
      <c r="AG71" s="66"/>
      <c r="AH71" s="66"/>
      <c r="AI71" s="66"/>
      <c r="AJ71" s="66"/>
      <c r="AK71" s="66"/>
      <c r="AL71" s="66"/>
      <c r="AM71" s="66"/>
      <c r="AN71" s="66"/>
      <c r="AO71" s="66"/>
      <c r="AP71" s="66"/>
      <c r="AQ71" s="66"/>
    </row>
    <row r="72" spans="1:43" s="26" customFormat="1" ht="53.4" customHeight="1" x14ac:dyDescent="0.3">
      <c r="A72" s="373"/>
      <c r="B72" s="905"/>
      <c r="C72" s="383"/>
      <c r="D72" s="915"/>
      <c r="E72" s="934"/>
      <c r="F72" s="921"/>
      <c r="G72" s="915"/>
      <c r="H72" s="915"/>
      <c r="I72" s="918"/>
      <c r="J72" s="915"/>
      <c r="K72" s="213">
        <v>0.5</v>
      </c>
      <c r="L72" s="212" t="s">
        <v>34</v>
      </c>
      <c r="M72" s="211">
        <v>0.25</v>
      </c>
      <c r="N72" s="211">
        <v>0.5</v>
      </c>
      <c r="O72" s="211">
        <v>0.6</v>
      </c>
      <c r="P72" s="211">
        <v>0</v>
      </c>
      <c r="Q72" s="156">
        <f t="shared" si="21"/>
        <v>0.125</v>
      </c>
      <c r="R72" s="156">
        <f t="shared" si="22"/>
        <v>0.25</v>
      </c>
      <c r="S72" s="156">
        <f t="shared" si="59"/>
        <v>0.3</v>
      </c>
      <c r="T72" s="156">
        <f t="shared" si="60"/>
        <v>0</v>
      </c>
      <c r="U72" s="160">
        <f t="shared" si="61"/>
        <v>0.3</v>
      </c>
      <c r="V72" s="421"/>
      <c r="W72" s="421"/>
      <c r="X72" s="421"/>
      <c r="Y72" s="421"/>
      <c r="Z72" s="382"/>
      <c r="AA72" s="381"/>
      <c r="AB72" s="908"/>
      <c r="AC72" s="66"/>
      <c r="AD72" s="66"/>
      <c r="AE72" s="66"/>
      <c r="AF72" s="66"/>
      <c r="AG72" s="66"/>
      <c r="AH72" s="66"/>
      <c r="AI72" s="66"/>
      <c r="AJ72" s="66"/>
      <c r="AK72" s="66"/>
      <c r="AL72" s="66"/>
      <c r="AM72" s="66"/>
      <c r="AN72" s="66"/>
      <c r="AO72" s="66"/>
      <c r="AP72" s="66"/>
      <c r="AQ72" s="66"/>
    </row>
    <row r="73" spans="1:43" s="26" customFormat="1" ht="53.4" customHeight="1" x14ac:dyDescent="0.3">
      <c r="A73" s="373"/>
      <c r="B73" s="905"/>
      <c r="C73" s="383" t="s">
        <v>183</v>
      </c>
      <c r="D73" s="915" t="s">
        <v>184</v>
      </c>
      <c r="E73" s="915" t="s">
        <v>1096</v>
      </c>
      <c r="F73" s="921">
        <v>47</v>
      </c>
      <c r="G73" s="915" t="s">
        <v>1116</v>
      </c>
      <c r="H73" s="915" t="s">
        <v>1054</v>
      </c>
      <c r="I73" s="918"/>
      <c r="J73" s="915" t="s">
        <v>1095</v>
      </c>
      <c r="K73" s="216">
        <v>0.25</v>
      </c>
      <c r="L73" s="215" t="s">
        <v>30</v>
      </c>
      <c r="M73" s="214">
        <v>0.25</v>
      </c>
      <c r="N73" s="214">
        <v>0.5</v>
      </c>
      <c r="O73" s="214">
        <v>0.75</v>
      </c>
      <c r="P73" s="214">
        <v>1</v>
      </c>
      <c r="Q73" s="6">
        <f t="shared" si="21"/>
        <v>6.25E-2</v>
      </c>
      <c r="R73" s="6">
        <f t="shared" si="22"/>
        <v>0.125</v>
      </c>
      <c r="S73" s="6">
        <f t="shared" si="59"/>
        <v>0.1875</v>
      </c>
      <c r="T73" s="6">
        <f t="shared" si="60"/>
        <v>0.25</v>
      </c>
      <c r="U73" s="144">
        <f t="shared" si="61"/>
        <v>0.25</v>
      </c>
      <c r="V73" s="421">
        <f>+Q74</f>
        <v>0</v>
      </c>
      <c r="W73" s="421">
        <f>+R74</f>
        <v>0</v>
      </c>
      <c r="X73" s="421">
        <f>+S74</f>
        <v>0</v>
      </c>
      <c r="Y73" s="421">
        <f>+T74</f>
        <v>0</v>
      </c>
      <c r="Z73" s="382"/>
      <c r="AA73" s="381" t="s">
        <v>185</v>
      </c>
      <c r="AB73" s="908"/>
      <c r="AC73" s="66"/>
      <c r="AD73" s="66"/>
      <c r="AE73" s="66"/>
      <c r="AF73" s="66"/>
      <c r="AG73" s="66"/>
      <c r="AH73" s="66"/>
      <c r="AI73" s="66"/>
      <c r="AJ73" s="66"/>
      <c r="AK73" s="66"/>
      <c r="AL73" s="66"/>
      <c r="AM73" s="66"/>
      <c r="AN73" s="66"/>
      <c r="AO73" s="66"/>
      <c r="AP73" s="66"/>
      <c r="AQ73" s="66"/>
    </row>
    <row r="74" spans="1:43" s="26" customFormat="1" ht="53.4" customHeight="1" x14ac:dyDescent="0.3">
      <c r="A74" s="373"/>
      <c r="B74" s="905"/>
      <c r="C74" s="383"/>
      <c r="D74" s="915"/>
      <c r="E74" s="915"/>
      <c r="F74" s="921"/>
      <c r="G74" s="915"/>
      <c r="H74" s="915"/>
      <c r="I74" s="918"/>
      <c r="J74" s="915"/>
      <c r="K74" s="216">
        <v>0.25</v>
      </c>
      <c r="L74" s="212" t="s">
        <v>34</v>
      </c>
      <c r="M74" s="211">
        <v>0</v>
      </c>
      <c r="N74" s="211">
        <v>0</v>
      </c>
      <c r="O74" s="211">
        <v>0</v>
      </c>
      <c r="P74" s="211">
        <v>0</v>
      </c>
      <c r="Q74" s="156">
        <f t="shared" ref="Q74" si="68">+SUM(M74:M74)*K74</f>
        <v>0</v>
      </c>
      <c r="R74" s="156">
        <f t="shared" ref="R74" si="69">+SUM(N74:N74)*K74</f>
        <v>0</v>
      </c>
      <c r="S74" s="156">
        <f t="shared" si="59"/>
        <v>0</v>
      </c>
      <c r="T74" s="156">
        <f t="shared" si="60"/>
        <v>0</v>
      </c>
      <c r="U74" s="160">
        <f t="shared" si="61"/>
        <v>0</v>
      </c>
      <c r="V74" s="421"/>
      <c r="W74" s="421"/>
      <c r="X74" s="421"/>
      <c r="Y74" s="421"/>
      <c r="Z74" s="382"/>
      <c r="AA74" s="382"/>
      <c r="AB74" s="908"/>
      <c r="AC74" s="66"/>
      <c r="AD74" s="66"/>
      <c r="AE74" s="66"/>
      <c r="AF74" s="66"/>
      <c r="AG74" s="66"/>
      <c r="AH74" s="66"/>
      <c r="AI74" s="66"/>
      <c r="AJ74" s="66"/>
      <c r="AK74" s="66"/>
      <c r="AL74" s="66"/>
      <c r="AM74" s="66"/>
      <c r="AN74" s="66"/>
      <c r="AO74" s="66"/>
      <c r="AP74" s="66"/>
      <c r="AQ74" s="66"/>
    </row>
    <row r="75" spans="1:43" s="26" customFormat="1" ht="53.4" customHeight="1" x14ac:dyDescent="0.3">
      <c r="A75" s="373"/>
      <c r="B75" s="905"/>
      <c r="C75" s="383"/>
      <c r="D75" s="915"/>
      <c r="E75" s="915"/>
      <c r="F75" s="921"/>
      <c r="G75" s="915"/>
      <c r="H75" s="915"/>
      <c r="I75" s="918"/>
      <c r="J75" s="915" t="s">
        <v>1097</v>
      </c>
      <c r="K75" s="216">
        <v>0.25</v>
      </c>
      <c r="L75" s="215" t="s">
        <v>30</v>
      </c>
      <c r="M75" s="214">
        <v>0.25</v>
      </c>
      <c r="N75" s="214">
        <v>0.5</v>
      </c>
      <c r="O75" s="214">
        <v>0.75</v>
      </c>
      <c r="P75" s="214">
        <v>1</v>
      </c>
      <c r="Q75" s="6">
        <f t="shared" ref="Q75:Q81" si="70">+SUM(M75:M75)*K75</f>
        <v>6.25E-2</v>
      </c>
      <c r="R75" s="6">
        <f t="shared" ref="R75:R88" si="71">+SUM(N75:N75)*K75</f>
        <v>0.125</v>
      </c>
      <c r="S75" s="6">
        <f t="shared" si="59"/>
        <v>0.1875</v>
      </c>
      <c r="T75" s="6">
        <f t="shared" si="60"/>
        <v>0.25</v>
      </c>
      <c r="U75" s="144">
        <f t="shared" si="61"/>
        <v>0.25</v>
      </c>
      <c r="V75" s="421">
        <f>+Q76</f>
        <v>0</v>
      </c>
      <c r="W75" s="421">
        <f>+R76</f>
        <v>0</v>
      </c>
      <c r="X75" s="421">
        <f>+S76</f>
        <v>0</v>
      </c>
      <c r="Y75" s="421">
        <f>+T76</f>
        <v>0</v>
      </c>
      <c r="Z75" s="382"/>
      <c r="AA75" s="382"/>
      <c r="AB75" s="908"/>
      <c r="AC75" s="66"/>
      <c r="AD75" s="66"/>
      <c r="AE75" s="66"/>
      <c r="AF75" s="66"/>
      <c r="AG75" s="66"/>
      <c r="AH75" s="66"/>
      <c r="AI75" s="66"/>
      <c r="AJ75" s="66"/>
      <c r="AK75" s="66"/>
      <c r="AL75" s="66"/>
      <c r="AM75" s="66"/>
      <c r="AN75" s="66"/>
      <c r="AO75" s="66"/>
      <c r="AP75" s="66"/>
      <c r="AQ75" s="66"/>
    </row>
    <row r="76" spans="1:43" s="26" customFormat="1" ht="53.4" customHeight="1" x14ac:dyDescent="0.3">
      <c r="A76" s="373"/>
      <c r="B76" s="905"/>
      <c r="C76" s="383"/>
      <c r="D76" s="915"/>
      <c r="E76" s="915"/>
      <c r="F76" s="921"/>
      <c r="G76" s="915"/>
      <c r="H76" s="915"/>
      <c r="I76" s="918"/>
      <c r="J76" s="915"/>
      <c r="K76" s="216">
        <v>0.25</v>
      </c>
      <c r="L76" s="212" t="s">
        <v>34</v>
      </c>
      <c r="M76" s="211">
        <v>0</v>
      </c>
      <c r="N76" s="211">
        <v>0</v>
      </c>
      <c r="O76" s="211">
        <v>0</v>
      </c>
      <c r="P76" s="211">
        <v>0</v>
      </c>
      <c r="Q76" s="156">
        <f t="shared" ref="Q76" si="72">+SUM(M76:M76)*K76</f>
        <v>0</v>
      </c>
      <c r="R76" s="156">
        <f t="shared" ref="R76" si="73">+SUM(N76:N76)*K76</f>
        <v>0</v>
      </c>
      <c r="S76" s="156">
        <f t="shared" si="59"/>
        <v>0</v>
      </c>
      <c r="T76" s="156">
        <f t="shared" si="60"/>
        <v>0</v>
      </c>
      <c r="U76" s="160">
        <f t="shared" si="61"/>
        <v>0</v>
      </c>
      <c r="V76" s="421"/>
      <c r="W76" s="421"/>
      <c r="X76" s="421"/>
      <c r="Y76" s="421"/>
      <c r="Z76" s="382"/>
      <c r="AA76" s="382"/>
      <c r="AB76" s="908"/>
      <c r="AC76" s="66"/>
      <c r="AD76" s="66"/>
      <c r="AE76" s="66"/>
      <c r="AF76" s="66"/>
      <c r="AG76" s="66"/>
      <c r="AH76" s="66"/>
      <c r="AI76" s="66"/>
      <c r="AJ76" s="66"/>
      <c r="AK76" s="66"/>
      <c r="AL76" s="66"/>
      <c r="AM76" s="66"/>
      <c r="AN76" s="66"/>
      <c r="AO76" s="66"/>
      <c r="AP76" s="66"/>
      <c r="AQ76" s="66"/>
    </row>
    <row r="77" spans="1:43" s="26" customFormat="1" ht="53.4" customHeight="1" x14ac:dyDescent="0.3">
      <c r="A77" s="373"/>
      <c r="B77" s="905"/>
      <c r="C77" s="383"/>
      <c r="D77" s="915"/>
      <c r="E77" s="915"/>
      <c r="F77" s="921"/>
      <c r="G77" s="915"/>
      <c r="H77" s="915"/>
      <c r="I77" s="918"/>
      <c r="J77" s="915" t="s">
        <v>1098</v>
      </c>
      <c r="K77" s="216">
        <v>0.25</v>
      </c>
      <c r="L77" s="215" t="s">
        <v>30</v>
      </c>
      <c r="M77" s="214">
        <v>0.25</v>
      </c>
      <c r="N77" s="214">
        <v>0.5</v>
      </c>
      <c r="O77" s="214">
        <v>0.75</v>
      </c>
      <c r="P77" s="214">
        <v>1</v>
      </c>
      <c r="Q77" s="6">
        <f t="shared" si="70"/>
        <v>6.25E-2</v>
      </c>
      <c r="R77" s="6">
        <f t="shared" si="71"/>
        <v>0.125</v>
      </c>
      <c r="S77" s="6">
        <f t="shared" si="59"/>
        <v>0.1875</v>
      </c>
      <c r="T77" s="6">
        <f t="shared" si="60"/>
        <v>0.25</v>
      </c>
      <c r="U77" s="144">
        <f t="shared" si="61"/>
        <v>0.25</v>
      </c>
      <c r="V77" s="421"/>
      <c r="W77" s="421"/>
      <c r="X77" s="421"/>
      <c r="Y77" s="421"/>
      <c r="Z77" s="382"/>
      <c r="AA77" s="382"/>
      <c r="AB77" s="908"/>
      <c r="AC77" s="66"/>
      <c r="AD77" s="66"/>
      <c r="AE77" s="66"/>
      <c r="AF77" s="66"/>
      <c r="AG77" s="66"/>
      <c r="AH77" s="66"/>
      <c r="AI77" s="66"/>
      <c r="AJ77" s="66"/>
      <c r="AK77" s="66"/>
      <c r="AL77" s="66"/>
      <c r="AM77" s="66"/>
      <c r="AN77" s="66"/>
      <c r="AO77" s="66"/>
      <c r="AP77" s="66"/>
      <c r="AQ77" s="66"/>
    </row>
    <row r="78" spans="1:43" s="26" customFormat="1" ht="53.4" customHeight="1" x14ac:dyDescent="0.3">
      <c r="A78" s="373"/>
      <c r="B78" s="905"/>
      <c r="C78" s="383"/>
      <c r="D78" s="915"/>
      <c r="E78" s="915"/>
      <c r="F78" s="921"/>
      <c r="G78" s="915"/>
      <c r="H78" s="915"/>
      <c r="I78" s="918"/>
      <c r="J78" s="915"/>
      <c r="K78" s="216">
        <v>0.25</v>
      </c>
      <c r="L78" s="212" t="s">
        <v>34</v>
      </c>
      <c r="M78" s="211">
        <v>0</v>
      </c>
      <c r="N78" s="211">
        <v>0</v>
      </c>
      <c r="O78" s="211">
        <v>0</v>
      </c>
      <c r="P78" s="211">
        <v>0</v>
      </c>
      <c r="Q78" s="156">
        <f t="shared" ref="Q78" si="74">+SUM(M78:M78)*K78</f>
        <v>0</v>
      </c>
      <c r="R78" s="156">
        <f t="shared" ref="R78" si="75">+SUM(N78:N78)*K78</f>
        <v>0</v>
      </c>
      <c r="S78" s="156">
        <f t="shared" ref="S78" si="76">+SUM(O78:O78)*K78</f>
        <v>0</v>
      </c>
      <c r="T78" s="156">
        <f t="shared" ref="T78" si="77">+SUM(P78:P78)*K78</f>
        <v>0</v>
      </c>
      <c r="U78" s="160">
        <f t="shared" ref="U78" si="78">+MAX(Q78:T78)</f>
        <v>0</v>
      </c>
      <c r="V78" s="421"/>
      <c r="W78" s="421"/>
      <c r="X78" s="421"/>
      <c r="Y78" s="421"/>
      <c r="Z78" s="382"/>
      <c r="AA78" s="382"/>
      <c r="AB78" s="908"/>
      <c r="AC78" s="66"/>
      <c r="AD78" s="66"/>
      <c r="AE78" s="66"/>
      <c r="AF78" s="66"/>
      <c r="AG78" s="66"/>
      <c r="AH78" s="66"/>
      <c r="AI78" s="66"/>
      <c r="AJ78" s="66"/>
      <c r="AK78" s="66"/>
      <c r="AL78" s="66"/>
      <c r="AM78" s="66"/>
      <c r="AN78" s="66"/>
      <c r="AO78" s="66"/>
      <c r="AP78" s="66"/>
      <c r="AQ78" s="66"/>
    </row>
    <row r="79" spans="1:43" s="26" customFormat="1" ht="53.4" customHeight="1" x14ac:dyDescent="0.3">
      <c r="A79" s="373"/>
      <c r="B79" s="905"/>
      <c r="C79" s="383"/>
      <c r="D79" s="915"/>
      <c r="E79" s="915"/>
      <c r="F79" s="921"/>
      <c r="G79" s="915"/>
      <c r="H79" s="915"/>
      <c r="I79" s="918"/>
      <c r="J79" s="915" t="s">
        <v>1099</v>
      </c>
      <c r="K79" s="216">
        <v>0.25</v>
      </c>
      <c r="L79" s="215" t="s">
        <v>30</v>
      </c>
      <c r="M79" s="214">
        <v>0.25</v>
      </c>
      <c r="N79" s="214">
        <v>0.5</v>
      </c>
      <c r="O79" s="214">
        <v>0.75</v>
      </c>
      <c r="P79" s="214">
        <v>1</v>
      </c>
      <c r="Q79" s="6">
        <f t="shared" si="70"/>
        <v>6.25E-2</v>
      </c>
      <c r="R79" s="6">
        <f t="shared" si="71"/>
        <v>0.125</v>
      </c>
      <c r="S79" s="6">
        <f t="shared" si="59"/>
        <v>0.1875</v>
      </c>
      <c r="T79" s="6">
        <f t="shared" si="60"/>
        <v>0.25</v>
      </c>
      <c r="U79" s="144">
        <f t="shared" si="61"/>
        <v>0.25</v>
      </c>
      <c r="V79" s="421"/>
      <c r="W79" s="421"/>
      <c r="X79" s="421"/>
      <c r="Y79" s="421"/>
      <c r="Z79" s="382"/>
      <c r="AA79" s="382"/>
      <c r="AB79" s="908"/>
      <c r="AC79" s="66"/>
      <c r="AD79" s="66"/>
      <c r="AE79" s="66"/>
      <c r="AF79" s="66"/>
      <c r="AG79" s="66"/>
      <c r="AH79" s="66"/>
      <c r="AI79" s="66"/>
      <c r="AJ79" s="66"/>
      <c r="AK79" s="66"/>
      <c r="AL79" s="66"/>
      <c r="AM79" s="66"/>
      <c r="AN79" s="66"/>
      <c r="AO79" s="66"/>
      <c r="AP79" s="66"/>
      <c r="AQ79" s="66"/>
    </row>
    <row r="80" spans="1:43" s="26" customFormat="1" ht="53.4" customHeight="1" x14ac:dyDescent="0.3">
      <c r="A80" s="373"/>
      <c r="B80" s="905"/>
      <c r="C80" s="383"/>
      <c r="D80" s="915"/>
      <c r="E80" s="915"/>
      <c r="F80" s="921"/>
      <c r="G80" s="915"/>
      <c r="H80" s="915"/>
      <c r="I80" s="918"/>
      <c r="J80" s="915"/>
      <c r="K80" s="216">
        <v>0.25</v>
      </c>
      <c r="L80" s="212" t="s">
        <v>34</v>
      </c>
      <c r="M80" s="211">
        <v>0</v>
      </c>
      <c r="N80" s="211">
        <v>0</v>
      </c>
      <c r="O80" s="211">
        <v>0</v>
      </c>
      <c r="P80" s="211">
        <v>0</v>
      </c>
      <c r="Q80" s="156">
        <f t="shared" ref="Q80" si="79">+SUM(M80:M80)*K80</f>
        <v>0</v>
      </c>
      <c r="R80" s="156">
        <f t="shared" ref="R80" si="80">+SUM(N80:N80)*K80</f>
        <v>0</v>
      </c>
      <c r="S80" s="156">
        <f t="shared" ref="S80" si="81">+SUM(O80:O80)*K80</f>
        <v>0</v>
      </c>
      <c r="T80" s="156">
        <f t="shared" ref="T80" si="82">+SUM(P80:P80)*K80</f>
        <v>0</v>
      </c>
      <c r="U80" s="160">
        <f t="shared" ref="U80" si="83">+MAX(Q80:T80)</f>
        <v>0</v>
      </c>
      <c r="V80" s="421"/>
      <c r="W80" s="421"/>
      <c r="X80" s="421"/>
      <c r="Y80" s="421"/>
      <c r="Z80" s="382"/>
      <c r="AA80" s="382"/>
      <c r="AB80" s="908"/>
      <c r="AC80" s="66"/>
      <c r="AD80" s="66"/>
      <c r="AE80" s="66"/>
      <c r="AF80" s="66"/>
      <c r="AG80" s="66"/>
      <c r="AH80" s="66"/>
      <c r="AI80" s="66"/>
      <c r="AJ80" s="66"/>
      <c r="AK80" s="66"/>
      <c r="AL80" s="66"/>
      <c r="AM80" s="66"/>
      <c r="AN80" s="66"/>
      <c r="AO80" s="66"/>
      <c r="AP80" s="66"/>
      <c r="AQ80" s="66"/>
    </row>
    <row r="81" spans="1:43" s="26" customFormat="1" ht="53.4" customHeight="1" x14ac:dyDescent="0.3">
      <c r="A81" s="373"/>
      <c r="B81" s="905"/>
      <c r="C81" s="383"/>
      <c r="D81" s="915"/>
      <c r="E81" s="915" t="s">
        <v>1102</v>
      </c>
      <c r="F81" s="921">
        <v>48</v>
      </c>
      <c r="G81" s="915" t="s">
        <v>1055</v>
      </c>
      <c r="H81" s="915" t="s">
        <v>1054</v>
      </c>
      <c r="I81" s="918"/>
      <c r="J81" s="936" t="s">
        <v>1056</v>
      </c>
      <c r="K81" s="216">
        <v>0.25</v>
      </c>
      <c r="L81" s="215" t="s">
        <v>30</v>
      </c>
      <c r="M81" s="214">
        <v>0.25</v>
      </c>
      <c r="N81" s="214">
        <v>0.5</v>
      </c>
      <c r="O81" s="214">
        <v>0.75</v>
      </c>
      <c r="P81" s="214">
        <v>1</v>
      </c>
      <c r="Q81" s="6">
        <f t="shared" si="70"/>
        <v>6.25E-2</v>
      </c>
      <c r="R81" s="6">
        <f t="shared" si="71"/>
        <v>0.125</v>
      </c>
      <c r="S81" s="6">
        <f t="shared" si="59"/>
        <v>0.1875</v>
      </c>
      <c r="T81" s="6">
        <f t="shared" si="60"/>
        <v>0.25</v>
      </c>
      <c r="U81" s="144">
        <f t="shared" si="61"/>
        <v>0.25</v>
      </c>
      <c r="V81" s="421"/>
      <c r="W81" s="421"/>
      <c r="X81" s="421"/>
      <c r="Y81" s="421"/>
      <c r="Z81" s="382"/>
      <c r="AA81" s="382"/>
      <c r="AB81" s="908"/>
      <c r="AC81" s="66"/>
      <c r="AD81" s="66"/>
      <c r="AE81" s="66"/>
      <c r="AF81" s="66"/>
      <c r="AG81" s="66"/>
      <c r="AH81" s="66"/>
      <c r="AI81" s="66"/>
      <c r="AJ81" s="66"/>
      <c r="AK81" s="66"/>
      <c r="AL81" s="66"/>
      <c r="AM81" s="66"/>
      <c r="AN81" s="66"/>
      <c r="AO81" s="66"/>
      <c r="AP81" s="66"/>
      <c r="AQ81" s="66"/>
    </row>
    <row r="82" spans="1:43" s="26" customFormat="1" ht="53.4" customHeight="1" x14ac:dyDescent="0.3">
      <c r="A82" s="373"/>
      <c r="B82" s="905"/>
      <c r="C82" s="383"/>
      <c r="D82" s="915"/>
      <c r="E82" s="915"/>
      <c r="F82" s="921"/>
      <c r="G82" s="915"/>
      <c r="H82" s="915"/>
      <c r="I82" s="918"/>
      <c r="J82" s="936"/>
      <c r="K82" s="216">
        <v>0.25</v>
      </c>
      <c r="L82" s="212" t="s">
        <v>34</v>
      </c>
      <c r="M82" s="211">
        <v>0</v>
      </c>
      <c r="N82" s="211">
        <v>0</v>
      </c>
      <c r="O82" s="211">
        <v>0</v>
      </c>
      <c r="P82" s="211">
        <v>0</v>
      </c>
      <c r="Q82" s="156">
        <f t="shared" ref="Q82" si="84">+SUM(M82:M82)*K82</f>
        <v>0</v>
      </c>
      <c r="R82" s="156">
        <f t="shared" ref="R82" si="85">+SUM(N82:N82)*K82</f>
        <v>0</v>
      </c>
      <c r="S82" s="156">
        <f t="shared" ref="S82" si="86">+SUM(O82:O82)*K82</f>
        <v>0</v>
      </c>
      <c r="T82" s="156">
        <f t="shared" ref="T82" si="87">+SUM(P82:P82)*K82</f>
        <v>0</v>
      </c>
      <c r="U82" s="160">
        <f t="shared" ref="U82" si="88">+MAX(Q82:T82)</f>
        <v>0</v>
      </c>
      <c r="V82" s="421"/>
      <c r="W82" s="421"/>
      <c r="X82" s="421"/>
      <c r="Y82" s="421"/>
      <c r="Z82" s="382"/>
      <c r="AA82" s="382"/>
      <c r="AB82" s="908"/>
      <c r="AC82" s="66"/>
      <c r="AD82" s="66"/>
      <c r="AE82" s="66"/>
      <c r="AF82" s="66"/>
      <c r="AG82" s="66"/>
      <c r="AH82" s="66"/>
      <c r="AI82" s="66"/>
      <c r="AJ82" s="66"/>
      <c r="AK82" s="66"/>
      <c r="AL82" s="66"/>
      <c r="AM82" s="66"/>
      <c r="AN82" s="66"/>
      <c r="AO82" s="66"/>
      <c r="AP82" s="66"/>
      <c r="AQ82" s="66"/>
    </row>
    <row r="83" spans="1:43" s="26" customFormat="1" ht="53.4" customHeight="1" x14ac:dyDescent="0.3">
      <c r="A83" s="373"/>
      <c r="B83" s="905"/>
      <c r="C83" s="383"/>
      <c r="D83" s="915"/>
      <c r="E83" s="915"/>
      <c r="F83" s="921"/>
      <c r="G83" s="915"/>
      <c r="H83" s="915"/>
      <c r="I83" s="918"/>
      <c r="J83" s="936" t="s">
        <v>1057</v>
      </c>
      <c r="K83" s="216">
        <v>0.25</v>
      </c>
      <c r="L83" s="215" t="s">
        <v>30</v>
      </c>
      <c r="M83" s="214">
        <v>0.25</v>
      </c>
      <c r="N83" s="214">
        <v>0.5</v>
      </c>
      <c r="O83" s="214">
        <v>0.75</v>
      </c>
      <c r="P83" s="214">
        <v>1</v>
      </c>
      <c r="Q83" s="6">
        <f t="shared" ref="Q83:Q88" si="89">+SUM(M83:M83)*K83</f>
        <v>6.25E-2</v>
      </c>
      <c r="R83" s="6">
        <f t="shared" si="71"/>
        <v>0.125</v>
      </c>
      <c r="S83" s="6">
        <f t="shared" si="59"/>
        <v>0.1875</v>
      </c>
      <c r="T83" s="6">
        <f t="shared" si="60"/>
        <v>0.25</v>
      </c>
      <c r="U83" s="144">
        <f t="shared" si="61"/>
        <v>0.25</v>
      </c>
      <c r="V83" s="421"/>
      <c r="W83" s="421"/>
      <c r="X83" s="421"/>
      <c r="Y83" s="421"/>
      <c r="Z83" s="382"/>
      <c r="AA83" s="382"/>
      <c r="AB83" s="908"/>
      <c r="AC83" s="66"/>
      <c r="AD83" s="66"/>
      <c r="AE83" s="66"/>
      <c r="AF83" s="66"/>
      <c r="AG83" s="66"/>
      <c r="AH83" s="66"/>
      <c r="AI83" s="66"/>
      <c r="AJ83" s="66"/>
      <c r="AK83" s="66"/>
      <c r="AL83" s="66"/>
      <c r="AM83" s="66"/>
      <c r="AN83" s="66"/>
      <c r="AO83" s="66"/>
      <c r="AP83" s="66"/>
      <c r="AQ83" s="66"/>
    </row>
    <row r="84" spans="1:43" s="26" customFormat="1" ht="53.4" customHeight="1" x14ac:dyDescent="0.3">
      <c r="A84" s="373"/>
      <c r="B84" s="905"/>
      <c r="C84" s="383"/>
      <c r="D84" s="915"/>
      <c r="E84" s="915"/>
      <c r="F84" s="921"/>
      <c r="G84" s="915"/>
      <c r="H84" s="915"/>
      <c r="I84" s="918"/>
      <c r="J84" s="936"/>
      <c r="K84" s="216">
        <v>0.25</v>
      </c>
      <c r="L84" s="212" t="s">
        <v>34</v>
      </c>
      <c r="M84" s="211">
        <v>0</v>
      </c>
      <c r="N84" s="211">
        <v>0</v>
      </c>
      <c r="O84" s="211">
        <v>0</v>
      </c>
      <c r="P84" s="211">
        <v>0</v>
      </c>
      <c r="Q84" s="156">
        <f t="shared" ref="Q84" si="90">+SUM(M84:M84)*K84</f>
        <v>0</v>
      </c>
      <c r="R84" s="156">
        <f t="shared" ref="R84" si="91">+SUM(N84:N84)*K84</f>
        <v>0</v>
      </c>
      <c r="S84" s="156">
        <f t="shared" ref="S84" si="92">+SUM(O84:O84)*K84</f>
        <v>0</v>
      </c>
      <c r="T84" s="156">
        <f t="shared" ref="T84" si="93">+SUM(P84:P84)*K84</f>
        <v>0</v>
      </c>
      <c r="U84" s="160">
        <f t="shared" ref="U84" si="94">+MAX(Q84:T84)</f>
        <v>0</v>
      </c>
      <c r="V84" s="421"/>
      <c r="W84" s="421"/>
      <c r="X84" s="421"/>
      <c r="Y84" s="421"/>
      <c r="Z84" s="382"/>
      <c r="AA84" s="382"/>
      <c r="AB84" s="908"/>
      <c r="AC84" s="66"/>
      <c r="AD84" s="66"/>
      <c r="AE84" s="66"/>
      <c r="AF84" s="66"/>
      <c r="AG84" s="66"/>
      <c r="AH84" s="66"/>
      <c r="AI84" s="66"/>
      <c r="AJ84" s="66"/>
      <c r="AK84" s="66"/>
      <c r="AL84" s="66"/>
      <c r="AM84" s="66"/>
      <c r="AN84" s="66"/>
      <c r="AO84" s="66"/>
      <c r="AP84" s="66"/>
      <c r="AQ84" s="66"/>
    </row>
    <row r="85" spans="1:43" s="26" customFormat="1" ht="53.4" customHeight="1" x14ac:dyDescent="0.3">
      <c r="A85" s="373"/>
      <c r="B85" s="905"/>
      <c r="C85" s="383"/>
      <c r="D85" s="915"/>
      <c r="E85" s="915"/>
      <c r="F85" s="921"/>
      <c r="G85" s="915"/>
      <c r="H85" s="915"/>
      <c r="I85" s="918"/>
      <c r="J85" s="936" t="s">
        <v>1058</v>
      </c>
      <c r="K85" s="216">
        <v>0.25</v>
      </c>
      <c r="L85" s="215" t="s">
        <v>30</v>
      </c>
      <c r="M85" s="214">
        <v>0.25</v>
      </c>
      <c r="N85" s="214">
        <v>0.5</v>
      </c>
      <c r="O85" s="214">
        <v>0.75</v>
      </c>
      <c r="P85" s="214">
        <v>1</v>
      </c>
      <c r="Q85" s="6">
        <f t="shared" si="89"/>
        <v>6.25E-2</v>
      </c>
      <c r="R85" s="6">
        <f t="shared" si="71"/>
        <v>0.125</v>
      </c>
      <c r="S85" s="6">
        <f t="shared" si="59"/>
        <v>0.1875</v>
      </c>
      <c r="T85" s="6">
        <f t="shared" si="60"/>
        <v>0.25</v>
      </c>
      <c r="U85" s="144">
        <f t="shared" si="61"/>
        <v>0.25</v>
      </c>
      <c r="V85" s="421"/>
      <c r="W85" s="421"/>
      <c r="X85" s="421"/>
      <c r="Y85" s="421"/>
      <c r="Z85" s="382"/>
      <c r="AA85" s="382"/>
      <c r="AB85" s="908"/>
      <c r="AC85" s="66"/>
      <c r="AD85" s="66"/>
      <c r="AE85" s="66"/>
      <c r="AF85" s="66"/>
      <c r="AG85" s="66"/>
      <c r="AH85" s="66"/>
      <c r="AI85" s="66"/>
      <c r="AJ85" s="66"/>
      <c r="AK85" s="66"/>
      <c r="AL85" s="66"/>
      <c r="AM85" s="66"/>
      <c r="AN85" s="66"/>
      <c r="AO85" s="66"/>
      <c r="AP85" s="66"/>
      <c r="AQ85" s="66"/>
    </row>
    <row r="86" spans="1:43" s="26" customFormat="1" ht="53.4" customHeight="1" x14ac:dyDescent="0.3">
      <c r="A86" s="373"/>
      <c r="B86" s="905"/>
      <c r="C86" s="383"/>
      <c r="D86" s="915"/>
      <c r="E86" s="915"/>
      <c r="F86" s="921"/>
      <c r="G86" s="915"/>
      <c r="H86" s="915"/>
      <c r="I86" s="918"/>
      <c r="J86" s="936"/>
      <c r="K86" s="216">
        <v>0.25</v>
      </c>
      <c r="L86" s="212" t="s">
        <v>34</v>
      </c>
      <c r="M86" s="211">
        <v>0</v>
      </c>
      <c r="N86" s="211">
        <v>0</v>
      </c>
      <c r="O86" s="211">
        <v>0</v>
      </c>
      <c r="P86" s="211">
        <v>0</v>
      </c>
      <c r="Q86" s="156">
        <f t="shared" ref="Q86" si="95">+SUM(M86:M86)*K86</f>
        <v>0</v>
      </c>
      <c r="R86" s="156">
        <f t="shared" ref="R86" si="96">+SUM(N86:N86)*K86</f>
        <v>0</v>
      </c>
      <c r="S86" s="156">
        <f t="shared" ref="S86" si="97">+SUM(O86:O86)*K86</f>
        <v>0</v>
      </c>
      <c r="T86" s="156">
        <f t="shared" ref="T86" si="98">+SUM(P86:P86)*K86</f>
        <v>0</v>
      </c>
      <c r="U86" s="160">
        <f t="shared" ref="U86" si="99">+MAX(Q86:T86)</f>
        <v>0</v>
      </c>
      <c r="V86" s="421"/>
      <c r="W86" s="421"/>
      <c r="X86" s="421"/>
      <c r="Y86" s="421"/>
      <c r="Z86" s="382"/>
      <c r="AA86" s="382"/>
      <c r="AB86" s="908"/>
      <c r="AC86" s="66"/>
      <c r="AD86" s="66"/>
      <c r="AE86" s="66"/>
      <c r="AF86" s="66"/>
      <c r="AG86" s="66"/>
      <c r="AH86" s="66"/>
      <c r="AI86" s="66"/>
      <c r="AJ86" s="66"/>
      <c r="AK86" s="66"/>
      <c r="AL86" s="66"/>
      <c r="AM86" s="66"/>
      <c r="AN86" s="66"/>
      <c r="AO86" s="66"/>
      <c r="AP86" s="66"/>
      <c r="AQ86" s="66"/>
    </row>
    <row r="87" spans="1:43" s="26" customFormat="1" ht="53.4" customHeight="1" x14ac:dyDescent="0.3">
      <c r="A87" s="373"/>
      <c r="B87" s="905"/>
      <c r="C87" s="383"/>
      <c r="D87" s="915"/>
      <c r="E87" s="915"/>
      <c r="F87" s="921"/>
      <c r="G87" s="915"/>
      <c r="H87" s="915"/>
      <c r="I87" s="918"/>
      <c r="J87" s="936" t="s">
        <v>1059</v>
      </c>
      <c r="K87" s="216">
        <v>0.25</v>
      </c>
      <c r="L87" s="215" t="s">
        <v>30</v>
      </c>
      <c r="M87" s="214">
        <v>0.25</v>
      </c>
      <c r="N87" s="214">
        <v>0.5</v>
      </c>
      <c r="O87" s="214">
        <v>0.75</v>
      </c>
      <c r="P87" s="214">
        <v>1</v>
      </c>
      <c r="Q87" s="6">
        <f t="shared" si="89"/>
        <v>6.25E-2</v>
      </c>
      <c r="R87" s="6">
        <f t="shared" si="71"/>
        <v>0.125</v>
      </c>
      <c r="S87" s="6">
        <f t="shared" si="59"/>
        <v>0.1875</v>
      </c>
      <c r="T87" s="6">
        <f t="shared" si="60"/>
        <v>0.25</v>
      </c>
      <c r="U87" s="144">
        <f t="shared" si="61"/>
        <v>0.25</v>
      </c>
      <c r="V87" s="421"/>
      <c r="W87" s="421"/>
      <c r="X87" s="421"/>
      <c r="Y87" s="421"/>
      <c r="Z87" s="382"/>
      <c r="AA87" s="382"/>
      <c r="AB87" s="908"/>
      <c r="AC87" s="66"/>
      <c r="AD87" s="66"/>
      <c r="AE87" s="66"/>
      <c r="AF87" s="66"/>
      <c r="AG87" s="66"/>
      <c r="AH87" s="66"/>
      <c r="AI87" s="66"/>
      <c r="AJ87" s="66"/>
      <c r="AK87" s="66"/>
      <c r="AL87" s="66"/>
      <c r="AM87" s="66"/>
      <c r="AN87" s="66"/>
      <c r="AO87" s="66"/>
      <c r="AP87" s="66"/>
      <c r="AQ87" s="66"/>
    </row>
    <row r="88" spans="1:43" s="26" customFormat="1" ht="53.4" customHeight="1" x14ac:dyDescent="0.3">
      <c r="A88" s="373"/>
      <c r="B88" s="905"/>
      <c r="C88" s="383"/>
      <c r="D88" s="915"/>
      <c r="E88" s="915"/>
      <c r="F88" s="921"/>
      <c r="G88" s="915"/>
      <c r="H88" s="915"/>
      <c r="I88" s="918"/>
      <c r="J88" s="936"/>
      <c r="K88" s="216">
        <v>0.25</v>
      </c>
      <c r="L88" s="212" t="s">
        <v>34</v>
      </c>
      <c r="M88" s="211">
        <v>0</v>
      </c>
      <c r="N88" s="211">
        <v>0</v>
      </c>
      <c r="O88" s="211">
        <v>0</v>
      </c>
      <c r="P88" s="211">
        <v>0</v>
      </c>
      <c r="Q88" s="156">
        <f t="shared" ref="Q88" si="100">+SUM(M88:M88)*K88</f>
        <v>0</v>
      </c>
      <c r="R88" s="156">
        <f t="shared" ref="R88" si="101">+SUM(N88:N88)*K88</f>
        <v>0</v>
      </c>
      <c r="S88" s="156">
        <f t="shared" ref="S88" si="102">+SUM(O88:O88)*K88</f>
        <v>0</v>
      </c>
      <c r="T88" s="156">
        <f t="shared" ref="T88" si="103">+SUM(P88:P88)*K88</f>
        <v>0</v>
      </c>
      <c r="U88" s="160">
        <f t="shared" ref="U88" si="104">+MAX(Q88:T88)</f>
        <v>0</v>
      </c>
      <c r="V88" s="421"/>
      <c r="W88" s="421"/>
      <c r="X88" s="421"/>
      <c r="Y88" s="421"/>
      <c r="Z88" s="382"/>
      <c r="AA88" s="382"/>
      <c r="AB88" s="908"/>
      <c r="AC88" s="66"/>
      <c r="AD88" s="66"/>
      <c r="AE88" s="66"/>
      <c r="AF88" s="66"/>
      <c r="AG88" s="66"/>
      <c r="AH88" s="66"/>
      <c r="AI88" s="66"/>
      <c r="AJ88" s="66"/>
      <c r="AK88" s="66"/>
      <c r="AL88" s="66"/>
      <c r="AM88" s="66"/>
      <c r="AN88" s="66"/>
      <c r="AO88" s="66"/>
      <c r="AP88" s="66"/>
      <c r="AQ88" s="66"/>
    </row>
    <row r="89" spans="1:43" s="26" customFormat="1" ht="53.4" customHeight="1" x14ac:dyDescent="0.3">
      <c r="A89" s="373"/>
      <c r="B89" s="905"/>
      <c r="C89" s="383"/>
      <c r="D89" s="915"/>
      <c r="E89" s="930" t="s">
        <v>1117</v>
      </c>
      <c r="F89" s="921">
        <v>49</v>
      </c>
      <c r="G89" s="915" t="s">
        <v>1100</v>
      </c>
      <c r="H89" s="915"/>
      <c r="I89" s="918"/>
      <c r="J89" s="915" t="s">
        <v>1101</v>
      </c>
      <c r="K89" s="216">
        <v>1</v>
      </c>
      <c r="L89" s="215" t="s">
        <v>30</v>
      </c>
      <c r="M89" s="214">
        <v>0.25</v>
      </c>
      <c r="N89" s="214">
        <v>0.5</v>
      </c>
      <c r="O89" s="214">
        <v>0.75</v>
      </c>
      <c r="P89" s="214">
        <v>1</v>
      </c>
      <c r="Q89" s="6">
        <f t="shared" si="21"/>
        <v>0.25</v>
      </c>
      <c r="R89" s="6">
        <f t="shared" si="22"/>
        <v>0.5</v>
      </c>
      <c r="S89" s="6">
        <f t="shared" si="59"/>
        <v>0.75</v>
      </c>
      <c r="T89" s="6">
        <f t="shared" si="60"/>
        <v>1</v>
      </c>
      <c r="U89" s="144">
        <f t="shared" si="61"/>
        <v>1</v>
      </c>
      <c r="V89" s="421">
        <f>+Q90</f>
        <v>0</v>
      </c>
      <c r="W89" s="421">
        <f>+R90</f>
        <v>0</v>
      </c>
      <c r="X89" s="421">
        <f>+S90</f>
        <v>0</v>
      </c>
      <c r="Y89" s="421">
        <f>+T90</f>
        <v>0</v>
      </c>
      <c r="Z89" s="382"/>
      <c r="AA89" s="382"/>
      <c r="AB89" s="908"/>
      <c r="AC89" s="66"/>
      <c r="AD89" s="66"/>
      <c r="AE89" s="66"/>
      <c r="AF89" s="66"/>
      <c r="AG89" s="66"/>
      <c r="AH89" s="66"/>
      <c r="AI89" s="66"/>
      <c r="AJ89" s="66"/>
      <c r="AK89" s="66"/>
      <c r="AL89" s="66"/>
      <c r="AM89" s="66"/>
      <c r="AN89" s="66"/>
      <c r="AO89" s="66"/>
      <c r="AP89" s="66"/>
      <c r="AQ89" s="66"/>
    </row>
    <row r="90" spans="1:43" s="26" customFormat="1" ht="53.4" customHeight="1" x14ac:dyDescent="0.3">
      <c r="A90" s="373"/>
      <c r="B90" s="905"/>
      <c r="C90" s="383"/>
      <c r="D90" s="915"/>
      <c r="E90" s="934"/>
      <c r="F90" s="921"/>
      <c r="G90" s="915"/>
      <c r="H90" s="915"/>
      <c r="I90" s="915"/>
      <c r="J90" s="915"/>
      <c r="K90" s="216">
        <v>1</v>
      </c>
      <c r="L90" s="212" t="s">
        <v>34</v>
      </c>
      <c r="M90" s="211">
        <v>0</v>
      </c>
      <c r="N90" s="211">
        <v>0</v>
      </c>
      <c r="O90" s="211">
        <v>0</v>
      </c>
      <c r="P90" s="211">
        <v>0</v>
      </c>
      <c r="Q90" s="156">
        <f t="shared" ref="Q90" si="105">+SUM(M90:M90)*K90</f>
        <v>0</v>
      </c>
      <c r="R90" s="156">
        <f t="shared" ref="R90" si="106">+SUM(N90:N90)*K90</f>
        <v>0</v>
      </c>
      <c r="S90" s="156">
        <f t="shared" ref="S90" si="107">+SUM(O90:O90)*K90</f>
        <v>0</v>
      </c>
      <c r="T90" s="156">
        <f t="shared" ref="T90" si="108">+SUM(P90:P90)*K90</f>
        <v>0</v>
      </c>
      <c r="U90" s="160">
        <f t="shared" ref="U90" si="109">+MAX(Q90:T90)</f>
        <v>0</v>
      </c>
      <c r="V90" s="421"/>
      <c r="W90" s="421"/>
      <c r="X90" s="421"/>
      <c r="Y90" s="421"/>
      <c r="Z90" s="382"/>
      <c r="AA90" s="382"/>
      <c r="AB90" s="908"/>
      <c r="AC90" s="66"/>
      <c r="AD90" s="66"/>
      <c r="AE90" s="66"/>
      <c r="AF90" s="66"/>
      <c r="AG90" s="66"/>
      <c r="AH90" s="66"/>
      <c r="AI90" s="66"/>
      <c r="AJ90" s="66"/>
      <c r="AK90" s="66"/>
      <c r="AL90" s="66"/>
      <c r="AM90" s="66"/>
      <c r="AN90" s="66"/>
      <c r="AO90" s="66"/>
      <c r="AP90" s="66"/>
      <c r="AQ90" s="66"/>
    </row>
    <row r="91" spans="1:43" s="26" customFormat="1" ht="53.4" customHeight="1" x14ac:dyDescent="0.3">
      <c r="A91" s="373"/>
      <c r="B91" s="905"/>
      <c r="C91" s="383"/>
      <c r="D91" s="930"/>
      <c r="E91" s="915" t="s">
        <v>1060</v>
      </c>
      <c r="F91" s="921">
        <v>50</v>
      </c>
      <c r="G91" s="915" t="s">
        <v>1061</v>
      </c>
      <c r="H91" s="915" t="s">
        <v>1054</v>
      </c>
      <c r="I91" s="918"/>
      <c r="J91" s="937" t="s">
        <v>1062</v>
      </c>
      <c r="K91" s="911">
        <v>0.3</v>
      </c>
      <c r="L91" s="215" t="s">
        <v>30</v>
      </c>
      <c r="M91" s="214">
        <v>0.1</v>
      </c>
      <c r="N91" s="214">
        <v>0.3</v>
      </c>
      <c r="O91" s="214">
        <v>0.7</v>
      </c>
      <c r="P91" s="214">
        <v>1</v>
      </c>
      <c r="Q91" s="6">
        <f t="shared" ref="Q91:Q104" si="110">+SUM(M91:M91)*K91</f>
        <v>0.03</v>
      </c>
      <c r="R91" s="6">
        <f t="shared" ref="R91:R104" si="111">+SUM(N91:N91)*K91</f>
        <v>0.09</v>
      </c>
      <c r="S91" s="6">
        <f t="shared" si="59"/>
        <v>0.21</v>
      </c>
      <c r="T91" s="6">
        <f t="shared" si="60"/>
        <v>0.3</v>
      </c>
      <c r="U91" s="144">
        <f t="shared" si="61"/>
        <v>0.3</v>
      </c>
      <c r="V91" s="6"/>
      <c r="W91" s="6"/>
      <c r="X91" s="6"/>
      <c r="Y91" s="6"/>
      <c r="Z91" s="382"/>
      <c r="AA91" s="382"/>
      <c r="AB91" s="908"/>
      <c r="AC91" s="66"/>
      <c r="AD91" s="66"/>
      <c r="AE91" s="66"/>
      <c r="AF91" s="66"/>
      <c r="AG91" s="66"/>
      <c r="AH91" s="66"/>
      <c r="AI91" s="66"/>
      <c r="AJ91" s="66"/>
      <c r="AK91" s="66"/>
      <c r="AL91" s="66"/>
      <c r="AM91" s="66"/>
      <c r="AN91" s="66"/>
      <c r="AO91" s="66"/>
      <c r="AP91" s="66"/>
      <c r="AQ91" s="66"/>
    </row>
    <row r="92" spans="1:43" s="26" customFormat="1" ht="53.4" customHeight="1" x14ac:dyDescent="0.3">
      <c r="A92" s="373"/>
      <c r="B92" s="905"/>
      <c r="C92" s="383"/>
      <c r="D92" s="935"/>
      <c r="E92" s="915"/>
      <c r="F92" s="921"/>
      <c r="G92" s="915"/>
      <c r="H92" s="915"/>
      <c r="I92" s="915"/>
      <c r="J92" s="937"/>
      <c r="K92" s="911">
        <v>0.3</v>
      </c>
      <c r="L92" s="212" t="s">
        <v>34</v>
      </c>
      <c r="M92" s="211">
        <v>0</v>
      </c>
      <c r="N92" s="211">
        <v>0</v>
      </c>
      <c r="O92" s="211">
        <v>0</v>
      </c>
      <c r="P92" s="211">
        <v>0</v>
      </c>
      <c r="Q92" s="156">
        <f t="shared" ref="Q92" si="112">+SUM(M92:M92)*K92</f>
        <v>0</v>
      </c>
      <c r="R92" s="156">
        <f t="shared" ref="R92" si="113">+SUM(N92:N92)*K92</f>
        <v>0</v>
      </c>
      <c r="S92" s="156">
        <f t="shared" ref="S92" si="114">+SUM(O92:O92)*K92</f>
        <v>0</v>
      </c>
      <c r="T92" s="156">
        <f t="shared" ref="T92" si="115">+SUM(P92:P92)*K92</f>
        <v>0</v>
      </c>
      <c r="U92" s="160">
        <f t="shared" ref="U92" si="116">+MAX(Q92:T92)</f>
        <v>0</v>
      </c>
      <c r="V92" s="6"/>
      <c r="W92" s="6"/>
      <c r="X92" s="6"/>
      <c r="Y92" s="6"/>
      <c r="Z92" s="382"/>
      <c r="AA92" s="382"/>
      <c r="AB92" s="908"/>
      <c r="AC92" s="66"/>
      <c r="AD92" s="66"/>
      <c r="AE92" s="66"/>
      <c r="AF92" s="66"/>
      <c r="AG92" s="66"/>
      <c r="AH92" s="66"/>
      <c r="AI92" s="66"/>
      <c r="AJ92" s="66"/>
      <c r="AK92" s="66"/>
      <c r="AL92" s="66"/>
      <c r="AM92" s="66"/>
      <c r="AN92" s="66"/>
      <c r="AO92" s="66"/>
      <c r="AP92" s="66"/>
      <c r="AQ92" s="66"/>
    </row>
    <row r="93" spans="1:43" s="26" customFormat="1" ht="53.4" customHeight="1" x14ac:dyDescent="0.3">
      <c r="A93" s="373"/>
      <c r="B93" s="905"/>
      <c r="C93" s="383"/>
      <c r="D93" s="935"/>
      <c r="E93" s="915"/>
      <c r="F93" s="921"/>
      <c r="G93" s="915"/>
      <c r="H93" s="915"/>
      <c r="I93" s="915"/>
      <c r="J93" s="937" t="s">
        <v>1063</v>
      </c>
      <c r="K93" s="911">
        <v>0.3</v>
      </c>
      <c r="L93" s="215" t="s">
        <v>30</v>
      </c>
      <c r="M93" s="214">
        <v>0.1</v>
      </c>
      <c r="N93" s="214">
        <v>0.3</v>
      </c>
      <c r="O93" s="214">
        <v>0.7</v>
      </c>
      <c r="P93" s="214">
        <v>1</v>
      </c>
      <c r="Q93" s="6">
        <f t="shared" si="110"/>
        <v>0.03</v>
      </c>
      <c r="R93" s="6">
        <f t="shared" si="111"/>
        <v>0.09</v>
      </c>
      <c r="S93" s="6">
        <f t="shared" si="59"/>
        <v>0.21</v>
      </c>
      <c r="T93" s="6">
        <f t="shared" si="60"/>
        <v>0.3</v>
      </c>
      <c r="U93" s="144">
        <f t="shared" si="61"/>
        <v>0.3</v>
      </c>
      <c r="V93" s="6"/>
      <c r="W93" s="6"/>
      <c r="X93" s="6"/>
      <c r="Y93" s="6"/>
      <c r="Z93" s="382"/>
      <c r="AA93" s="382"/>
      <c r="AB93" s="908"/>
      <c r="AC93" s="66"/>
      <c r="AD93" s="66"/>
      <c r="AE93" s="66"/>
      <c r="AF93" s="66"/>
      <c r="AG93" s="66"/>
      <c r="AH93" s="66"/>
      <c r="AI93" s="66"/>
      <c r="AJ93" s="66"/>
      <c r="AK93" s="66"/>
      <c r="AL93" s="66"/>
      <c r="AM93" s="66"/>
      <c r="AN93" s="66"/>
      <c r="AO93" s="66"/>
      <c r="AP93" s="66"/>
      <c r="AQ93" s="66"/>
    </row>
    <row r="94" spans="1:43" s="26" customFormat="1" ht="53.4" customHeight="1" x14ac:dyDescent="0.3">
      <c r="A94" s="373"/>
      <c r="B94" s="905"/>
      <c r="C94" s="383"/>
      <c r="D94" s="935"/>
      <c r="E94" s="915"/>
      <c r="F94" s="921"/>
      <c r="G94" s="915"/>
      <c r="H94" s="915"/>
      <c r="I94" s="915"/>
      <c r="J94" s="937"/>
      <c r="K94" s="911">
        <v>0.3</v>
      </c>
      <c r="L94" s="212" t="s">
        <v>34</v>
      </c>
      <c r="M94" s="211">
        <v>0</v>
      </c>
      <c r="N94" s="211">
        <v>0</v>
      </c>
      <c r="O94" s="211">
        <v>0</v>
      </c>
      <c r="P94" s="211">
        <v>0</v>
      </c>
      <c r="Q94" s="156">
        <f t="shared" ref="Q94" si="117">+SUM(M94:M94)*K94</f>
        <v>0</v>
      </c>
      <c r="R94" s="156">
        <f t="shared" ref="R94" si="118">+SUM(N94:N94)*K94</f>
        <v>0</v>
      </c>
      <c r="S94" s="156">
        <f t="shared" ref="S94" si="119">+SUM(O94:O94)*K94</f>
        <v>0</v>
      </c>
      <c r="T94" s="156">
        <f t="shared" ref="T94" si="120">+SUM(P94:P94)*K94</f>
        <v>0</v>
      </c>
      <c r="U94" s="160">
        <f t="shared" ref="U94" si="121">+MAX(Q94:T94)</f>
        <v>0</v>
      </c>
      <c r="V94" s="6"/>
      <c r="W94" s="6"/>
      <c r="X94" s="6"/>
      <c r="Y94" s="6"/>
      <c r="Z94" s="382"/>
      <c r="AA94" s="382"/>
      <c r="AB94" s="908"/>
      <c r="AC94" s="66"/>
      <c r="AD94" s="66"/>
      <c r="AE94" s="66"/>
      <c r="AF94" s="66"/>
      <c r="AG94" s="66"/>
      <c r="AH94" s="66"/>
      <c r="AI94" s="66"/>
      <c r="AJ94" s="66"/>
      <c r="AK94" s="66"/>
      <c r="AL94" s="66"/>
      <c r="AM94" s="66"/>
      <c r="AN94" s="66"/>
      <c r="AO94" s="66"/>
      <c r="AP94" s="66"/>
      <c r="AQ94" s="66"/>
    </row>
    <row r="95" spans="1:43" s="26" customFormat="1" ht="53.4" customHeight="1" x14ac:dyDescent="0.3">
      <c r="A95" s="373"/>
      <c r="B95" s="905"/>
      <c r="C95" s="383"/>
      <c r="D95" s="935"/>
      <c r="E95" s="915"/>
      <c r="F95" s="921"/>
      <c r="G95" s="915"/>
      <c r="H95" s="915"/>
      <c r="I95" s="915"/>
      <c r="J95" s="937" t="s">
        <v>1064</v>
      </c>
      <c r="K95" s="911">
        <v>0.4</v>
      </c>
      <c r="L95" s="215" t="s">
        <v>30</v>
      </c>
      <c r="M95" s="214">
        <v>0.1</v>
      </c>
      <c r="N95" s="214">
        <v>0.3</v>
      </c>
      <c r="O95" s="214">
        <v>0.7</v>
      </c>
      <c r="P95" s="214">
        <v>1</v>
      </c>
      <c r="Q95" s="6">
        <f t="shared" si="110"/>
        <v>4.0000000000000008E-2</v>
      </c>
      <c r="R95" s="6">
        <f t="shared" si="111"/>
        <v>0.12</v>
      </c>
      <c r="S95" s="6">
        <f t="shared" si="59"/>
        <v>0.27999999999999997</v>
      </c>
      <c r="T95" s="6">
        <f t="shared" si="60"/>
        <v>0.4</v>
      </c>
      <c r="U95" s="144">
        <f t="shared" si="61"/>
        <v>0.4</v>
      </c>
      <c r="V95" s="6"/>
      <c r="W95" s="6"/>
      <c r="X95" s="6"/>
      <c r="Y95" s="6"/>
      <c r="Z95" s="382"/>
      <c r="AA95" s="382"/>
      <c r="AB95" s="908"/>
      <c r="AC95" s="66"/>
      <c r="AD95" s="66"/>
      <c r="AE95" s="66"/>
      <c r="AF95" s="66"/>
      <c r="AG95" s="66"/>
      <c r="AH95" s="66"/>
      <c r="AI95" s="66"/>
      <c r="AJ95" s="66"/>
      <c r="AK95" s="66"/>
      <c r="AL95" s="66"/>
      <c r="AM95" s="66"/>
      <c r="AN95" s="66"/>
      <c r="AO95" s="66"/>
      <c r="AP95" s="66"/>
      <c r="AQ95" s="66"/>
    </row>
    <row r="96" spans="1:43" s="26" customFormat="1" ht="53.4" customHeight="1" x14ac:dyDescent="0.3">
      <c r="A96" s="373"/>
      <c r="B96" s="905"/>
      <c r="C96" s="383"/>
      <c r="D96" s="934"/>
      <c r="E96" s="915"/>
      <c r="F96" s="921"/>
      <c r="G96" s="915"/>
      <c r="H96" s="915"/>
      <c r="I96" s="915"/>
      <c r="J96" s="937"/>
      <c r="K96" s="911">
        <v>0.4</v>
      </c>
      <c r="L96" s="212" t="s">
        <v>34</v>
      </c>
      <c r="M96" s="211">
        <v>0</v>
      </c>
      <c r="N96" s="211">
        <v>0</v>
      </c>
      <c r="O96" s="211">
        <v>0</v>
      </c>
      <c r="P96" s="211">
        <v>0</v>
      </c>
      <c r="Q96" s="156">
        <f t="shared" ref="Q96" si="122">+SUM(M96:M96)*K96</f>
        <v>0</v>
      </c>
      <c r="R96" s="156">
        <f t="shared" ref="R96" si="123">+SUM(N96:N96)*K96</f>
        <v>0</v>
      </c>
      <c r="S96" s="156">
        <f t="shared" ref="S96" si="124">+SUM(O96:O96)*K96</f>
        <v>0</v>
      </c>
      <c r="T96" s="156">
        <f t="shared" ref="T96" si="125">+SUM(P96:P96)*K96</f>
        <v>0</v>
      </c>
      <c r="U96" s="160">
        <f t="shared" ref="U96" si="126">+MAX(Q96:T96)</f>
        <v>0</v>
      </c>
      <c r="V96" s="6"/>
      <c r="W96" s="6"/>
      <c r="X96" s="6"/>
      <c r="Y96" s="6"/>
      <c r="Z96" s="382"/>
      <c r="AA96" s="382"/>
      <c r="AB96" s="908"/>
      <c r="AC96" s="66"/>
      <c r="AD96" s="66"/>
      <c r="AE96" s="66"/>
      <c r="AF96" s="66"/>
      <c r="AG96" s="66"/>
      <c r="AH96" s="66"/>
      <c r="AI96" s="66"/>
      <c r="AJ96" s="66"/>
      <c r="AK96" s="66"/>
      <c r="AL96" s="66"/>
      <c r="AM96" s="66"/>
      <c r="AN96" s="66"/>
      <c r="AO96" s="66"/>
      <c r="AP96" s="66"/>
      <c r="AQ96" s="66"/>
    </row>
    <row r="97" spans="1:43" s="26" customFormat="1" ht="53.4" customHeight="1" x14ac:dyDescent="0.3">
      <c r="A97" s="373"/>
      <c r="B97" s="905"/>
      <c r="C97" s="383"/>
      <c r="D97" s="930"/>
      <c r="E97" s="915" t="s">
        <v>1065</v>
      </c>
      <c r="F97" s="921">
        <v>51</v>
      </c>
      <c r="G97" s="938" t="s">
        <v>1066</v>
      </c>
      <c r="H97" s="915" t="s">
        <v>1067</v>
      </c>
      <c r="I97" s="915"/>
      <c r="J97" s="937" t="s">
        <v>1068</v>
      </c>
      <c r="K97" s="911">
        <v>0.25</v>
      </c>
      <c r="L97" s="215" t="s">
        <v>30</v>
      </c>
      <c r="M97" s="214">
        <v>0.1</v>
      </c>
      <c r="N97" s="214">
        <v>0.3</v>
      </c>
      <c r="O97" s="214">
        <v>0.7</v>
      </c>
      <c r="P97" s="214">
        <v>1</v>
      </c>
      <c r="Q97" s="6">
        <f t="shared" si="110"/>
        <v>2.5000000000000001E-2</v>
      </c>
      <c r="R97" s="6">
        <f t="shared" si="111"/>
        <v>7.4999999999999997E-2</v>
      </c>
      <c r="S97" s="6">
        <f t="shared" si="59"/>
        <v>0.17499999999999999</v>
      </c>
      <c r="T97" s="6">
        <f t="shared" si="60"/>
        <v>0.25</v>
      </c>
      <c r="U97" s="144">
        <f t="shared" si="61"/>
        <v>0.25</v>
      </c>
      <c r="V97" s="6"/>
      <c r="W97" s="6"/>
      <c r="X97" s="6"/>
      <c r="Y97" s="6"/>
      <c r="Z97" s="382"/>
      <c r="AA97" s="382"/>
      <c r="AB97" s="908"/>
      <c r="AC97" s="66"/>
      <c r="AD97" s="66"/>
      <c r="AE97" s="66"/>
      <c r="AF97" s="66"/>
      <c r="AG97" s="66"/>
      <c r="AH97" s="66"/>
      <c r="AI97" s="66"/>
      <c r="AJ97" s="66"/>
      <c r="AK97" s="66"/>
      <c r="AL97" s="66"/>
      <c r="AM97" s="66"/>
      <c r="AN97" s="66"/>
      <c r="AO97" s="66"/>
      <c r="AP97" s="66"/>
      <c r="AQ97" s="66"/>
    </row>
    <row r="98" spans="1:43" s="26" customFormat="1" ht="53.4" customHeight="1" x14ac:dyDescent="0.3">
      <c r="A98" s="373"/>
      <c r="B98" s="905"/>
      <c r="C98" s="383"/>
      <c r="D98" s="935"/>
      <c r="E98" s="915"/>
      <c r="F98" s="921"/>
      <c r="G98" s="938"/>
      <c r="H98" s="915"/>
      <c r="I98" s="915"/>
      <c r="J98" s="937"/>
      <c r="K98" s="911">
        <v>0.25</v>
      </c>
      <c r="L98" s="212" t="s">
        <v>34</v>
      </c>
      <c r="M98" s="211">
        <v>0</v>
      </c>
      <c r="N98" s="211">
        <v>0</v>
      </c>
      <c r="O98" s="211">
        <v>0</v>
      </c>
      <c r="P98" s="211">
        <v>0</v>
      </c>
      <c r="Q98" s="156">
        <f t="shared" ref="Q98" si="127">+SUM(M98:M98)*K98</f>
        <v>0</v>
      </c>
      <c r="R98" s="156">
        <f t="shared" ref="R98" si="128">+SUM(N98:N98)*K98</f>
        <v>0</v>
      </c>
      <c r="S98" s="156">
        <f t="shared" ref="S98" si="129">+SUM(O98:O98)*K98</f>
        <v>0</v>
      </c>
      <c r="T98" s="156">
        <f t="shared" ref="T98" si="130">+SUM(P98:P98)*K98</f>
        <v>0</v>
      </c>
      <c r="U98" s="160">
        <f t="shared" ref="U98" si="131">+MAX(Q98:T98)</f>
        <v>0</v>
      </c>
      <c r="V98" s="6"/>
      <c r="W98" s="6"/>
      <c r="X98" s="6"/>
      <c r="Y98" s="6"/>
      <c r="Z98" s="382"/>
      <c r="AA98" s="382"/>
      <c r="AB98" s="908"/>
      <c r="AC98" s="66"/>
      <c r="AD98" s="66"/>
      <c r="AE98" s="66"/>
      <c r="AF98" s="66"/>
      <c r="AG98" s="66"/>
      <c r="AH98" s="66"/>
      <c r="AI98" s="66"/>
      <c r="AJ98" s="66"/>
      <c r="AK98" s="66"/>
      <c r="AL98" s="66"/>
      <c r="AM98" s="66"/>
      <c r="AN98" s="66"/>
      <c r="AO98" s="66"/>
      <c r="AP98" s="66"/>
      <c r="AQ98" s="66"/>
    </row>
    <row r="99" spans="1:43" s="26" customFormat="1" ht="53.4" customHeight="1" x14ac:dyDescent="0.3">
      <c r="A99" s="373"/>
      <c r="B99" s="905"/>
      <c r="C99" s="383"/>
      <c r="D99" s="935"/>
      <c r="E99" s="915"/>
      <c r="F99" s="921"/>
      <c r="G99" s="938" t="s">
        <v>123</v>
      </c>
      <c r="H99" s="915" t="s">
        <v>1069</v>
      </c>
      <c r="I99" s="915"/>
      <c r="J99" s="937" t="s">
        <v>1070</v>
      </c>
      <c r="K99" s="911">
        <v>0.25</v>
      </c>
      <c r="L99" s="215" t="s">
        <v>30</v>
      </c>
      <c r="M99" s="214">
        <v>0.1</v>
      </c>
      <c r="N99" s="214">
        <v>0.3</v>
      </c>
      <c r="O99" s="214">
        <v>0.7</v>
      </c>
      <c r="P99" s="214">
        <v>1</v>
      </c>
      <c r="Q99" s="6">
        <f t="shared" si="110"/>
        <v>2.5000000000000001E-2</v>
      </c>
      <c r="R99" s="6">
        <f t="shared" si="111"/>
        <v>7.4999999999999997E-2</v>
      </c>
      <c r="S99" s="6">
        <f t="shared" si="59"/>
        <v>0.17499999999999999</v>
      </c>
      <c r="T99" s="6">
        <f t="shared" si="60"/>
        <v>0.25</v>
      </c>
      <c r="U99" s="144">
        <f t="shared" si="61"/>
        <v>0.25</v>
      </c>
      <c r="V99" s="6"/>
      <c r="W99" s="6"/>
      <c r="X99" s="6"/>
      <c r="Y99" s="6"/>
      <c r="Z99" s="382"/>
      <c r="AA99" s="382"/>
      <c r="AB99" s="908"/>
      <c r="AC99" s="66"/>
      <c r="AD99" s="66"/>
      <c r="AE99" s="66"/>
      <c r="AF99" s="66"/>
      <c r="AG99" s="66"/>
      <c r="AH99" s="66"/>
      <c r="AI99" s="66"/>
      <c r="AJ99" s="66"/>
      <c r="AK99" s="66"/>
      <c r="AL99" s="66"/>
      <c r="AM99" s="66"/>
      <c r="AN99" s="66"/>
      <c r="AO99" s="66"/>
      <c r="AP99" s="66"/>
      <c r="AQ99" s="66"/>
    </row>
    <row r="100" spans="1:43" s="26" customFormat="1" ht="53.4" customHeight="1" x14ac:dyDescent="0.3">
      <c r="A100" s="373"/>
      <c r="B100" s="905"/>
      <c r="C100" s="383"/>
      <c r="D100" s="935"/>
      <c r="E100" s="915"/>
      <c r="F100" s="921"/>
      <c r="G100" s="938"/>
      <c r="H100" s="915"/>
      <c r="I100" s="915"/>
      <c r="J100" s="937"/>
      <c r="K100" s="911">
        <v>0.25</v>
      </c>
      <c r="L100" s="212" t="s">
        <v>34</v>
      </c>
      <c r="M100" s="211">
        <v>0</v>
      </c>
      <c r="N100" s="211">
        <v>0</v>
      </c>
      <c r="O100" s="211">
        <v>0</v>
      </c>
      <c r="P100" s="211">
        <v>0</v>
      </c>
      <c r="Q100" s="156">
        <f t="shared" ref="Q100" si="132">+SUM(M100:M100)*K100</f>
        <v>0</v>
      </c>
      <c r="R100" s="156">
        <f t="shared" ref="R100" si="133">+SUM(N100:N100)*K100</f>
        <v>0</v>
      </c>
      <c r="S100" s="156">
        <f t="shared" ref="S100" si="134">+SUM(O100:O100)*K100</f>
        <v>0</v>
      </c>
      <c r="T100" s="156">
        <f t="shared" ref="T100" si="135">+SUM(P100:P100)*K100</f>
        <v>0</v>
      </c>
      <c r="U100" s="160">
        <f t="shared" ref="U100" si="136">+MAX(Q100:T100)</f>
        <v>0</v>
      </c>
      <c r="V100" s="6"/>
      <c r="W100" s="6"/>
      <c r="X100" s="6"/>
      <c r="Y100" s="6"/>
      <c r="Z100" s="382"/>
      <c r="AA100" s="382"/>
      <c r="AB100" s="908"/>
      <c r="AC100" s="66"/>
      <c r="AD100" s="66"/>
      <c r="AE100" s="66"/>
      <c r="AF100" s="66"/>
      <c r="AG100" s="66"/>
      <c r="AH100" s="66"/>
      <c r="AI100" s="66"/>
      <c r="AJ100" s="66"/>
      <c r="AK100" s="66"/>
      <c r="AL100" s="66"/>
      <c r="AM100" s="66"/>
      <c r="AN100" s="66"/>
      <c r="AO100" s="66"/>
      <c r="AP100" s="66"/>
      <c r="AQ100" s="66"/>
    </row>
    <row r="101" spans="1:43" s="26" customFormat="1" ht="53.4" customHeight="1" x14ac:dyDescent="0.3">
      <c r="A101" s="373"/>
      <c r="B101" s="905"/>
      <c r="C101" s="383"/>
      <c r="D101" s="935"/>
      <c r="E101" s="915"/>
      <c r="F101" s="921"/>
      <c r="G101" s="938" t="s">
        <v>123</v>
      </c>
      <c r="H101" s="915" t="s">
        <v>124</v>
      </c>
      <c r="I101" s="915"/>
      <c r="J101" s="937" t="s">
        <v>1071</v>
      </c>
      <c r="K101" s="911">
        <v>0.25</v>
      </c>
      <c r="L101" s="215" t="s">
        <v>30</v>
      </c>
      <c r="M101" s="214">
        <v>0.1</v>
      </c>
      <c r="N101" s="214">
        <v>0.3</v>
      </c>
      <c r="O101" s="214">
        <v>0.7</v>
      </c>
      <c r="P101" s="214">
        <v>1</v>
      </c>
      <c r="Q101" s="6">
        <f t="shared" si="110"/>
        <v>2.5000000000000001E-2</v>
      </c>
      <c r="R101" s="6">
        <f t="shared" si="111"/>
        <v>7.4999999999999997E-2</v>
      </c>
      <c r="S101" s="6">
        <f t="shared" si="59"/>
        <v>0.17499999999999999</v>
      </c>
      <c r="T101" s="6">
        <f t="shared" si="60"/>
        <v>0.25</v>
      </c>
      <c r="U101" s="144">
        <f t="shared" si="61"/>
        <v>0.25</v>
      </c>
      <c r="V101" s="6"/>
      <c r="W101" s="6"/>
      <c r="X101" s="6"/>
      <c r="Y101" s="6"/>
      <c r="Z101" s="382"/>
      <c r="AA101" s="382"/>
      <c r="AB101" s="908"/>
      <c r="AC101" s="66"/>
      <c r="AD101" s="66"/>
      <c r="AE101" s="66"/>
      <c r="AF101" s="66"/>
      <c r="AG101" s="66"/>
      <c r="AH101" s="66"/>
      <c r="AI101" s="66"/>
      <c r="AJ101" s="66"/>
      <c r="AK101" s="66"/>
      <c r="AL101" s="66"/>
      <c r="AM101" s="66"/>
      <c r="AN101" s="66"/>
      <c r="AO101" s="66"/>
      <c r="AP101" s="66"/>
      <c r="AQ101" s="66"/>
    </row>
    <row r="102" spans="1:43" s="26" customFormat="1" ht="53.4" customHeight="1" x14ac:dyDescent="0.3">
      <c r="A102" s="373"/>
      <c r="B102" s="905"/>
      <c r="C102" s="383"/>
      <c r="D102" s="935"/>
      <c r="E102" s="915"/>
      <c r="F102" s="921"/>
      <c r="G102" s="938"/>
      <c r="H102" s="915"/>
      <c r="I102" s="915"/>
      <c r="J102" s="937"/>
      <c r="K102" s="911">
        <v>0.25</v>
      </c>
      <c r="L102" s="212" t="s">
        <v>34</v>
      </c>
      <c r="M102" s="211">
        <v>0.1</v>
      </c>
      <c r="N102" s="211">
        <v>0.3</v>
      </c>
      <c r="O102" s="211">
        <v>0.7</v>
      </c>
      <c r="P102" s="211">
        <v>1</v>
      </c>
      <c r="Q102" s="156">
        <f t="shared" si="110"/>
        <v>2.5000000000000001E-2</v>
      </c>
      <c r="R102" s="156">
        <f t="shared" si="111"/>
        <v>7.4999999999999997E-2</v>
      </c>
      <c r="S102" s="156">
        <f t="shared" si="59"/>
        <v>0.17499999999999999</v>
      </c>
      <c r="T102" s="156">
        <f t="shared" si="60"/>
        <v>0.25</v>
      </c>
      <c r="U102" s="160">
        <f t="shared" si="61"/>
        <v>0.25</v>
      </c>
      <c r="V102" s="6"/>
      <c r="W102" s="6"/>
      <c r="X102" s="6"/>
      <c r="Y102" s="6"/>
      <c r="Z102" s="382"/>
      <c r="AA102" s="382"/>
      <c r="AB102" s="908"/>
      <c r="AC102" s="66"/>
      <c r="AD102" s="66"/>
      <c r="AE102" s="66"/>
      <c r="AF102" s="66"/>
      <c r="AG102" s="66"/>
      <c r="AH102" s="66"/>
      <c r="AI102" s="66"/>
      <c r="AJ102" s="66"/>
      <c r="AK102" s="66"/>
      <c r="AL102" s="66"/>
      <c r="AM102" s="66"/>
      <c r="AN102" s="66"/>
      <c r="AO102" s="66"/>
      <c r="AP102" s="66"/>
      <c r="AQ102" s="66"/>
    </row>
    <row r="103" spans="1:43" s="26" customFormat="1" ht="53.4" customHeight="1" x14ac:dyDescent="0.3">
      <c r="A103" s="373"/>
      <c r="B103" s="905"/>
      <c r="C103" s="383"/>
      <c r="D103" s="935"/>
      <c r="E103" s="915"/>
      <c r="F103" s="921"/>
      <c r="G103" s="938" t="s">
        <v>1066</v>
      </c>
      <c r="H103" s="915" t="s">
        <v>1067</v>
      </c>
      <c r="I103" s="915"/>
      <c r="J103" s="937" t="s">
        <v>1072</v>
      </c>
      <c r="K103" s="911">
        <v>0.25</v>
      </c>
      <c r="L103" s="215" t="s">
        <v>30</v>
      </c>
      <c r="M103" s="214">
        <v>0.1</v>
      </c>
      <c r="N103" s="214">
        <v>0.3</v>
      </c>
      <c r="O103" s="214">
        <v>0.7</v>
      </c>
      <c r="P103" s="214">
        <v>1</v>
      </c>
      <c r="Q103" s="6">
        <f t="shared" si="110"/>
        <v>2.5000000000000001E-2</v>
      </c>
      <c r="R103" s="6">
        <f t="shared" si="111"/>
        <v>7.4999999999999997E-2</v>
      </c>
      <c r="S103" s="6">
        <f t="shared" si="59"/>
        <v>0.17499999999999999</v>
      </c>
      <c r="T103" s="6">
        <f t="shared" si="60"/>
        <v>0.25</v>
      </c>
      <c r="U103" s="144">
        <f t="shared" si="61"/>
        <v>0.25</v>
      </c>
      <c r="V103" s="6"/>
      <c r="W103" s="6"/>
      <c r="X103" s="6"/>
      <c r="Y103" s="6"/>
      <c r="Z103" s="382"/>
      <c r="AA103" s="382"/>
      <c r="AB103" s="908"/>
      <c r="AC103" s="66"/>
      <c r="AD103" s="66"/>
      <c r="AE103" s="66"/>
      <c r="AF103" s="66"/>
      <c r="AG103" s="66"/>
      <c r="AH103" s="66"/>
      <c r="AI103" s="66"/>
      <c r="AJ103" s="66"/>
      <c r="AK103" s="66"/>
      <c r="AL103" s="66"/>
      <c r="AM103" s="66"/>
      <c r="AN103" s="66"/>
      <c r="AO103" s="66"/>
      <c r="AP103" s="66"/>
      <c r="AQ103" s="66"/>
    </row>
    <row r="104" spans="1:43" s="26" customFormat="1" ht="53.4" customHeight="1" x14ac:dyDescent="0.3">
      <c r="A104" s="373"/>
      <c r="B104" s="905"/>
      <c r="C104" s="383"/>
      <c r="D104" s="934"/>
      <c r="E104" s="915"/>
      <c r="F104" s="921"/>
      <c r="G104" s="938"/>
      <c r="H104" s="915"/>
      <c r="I104" s="915"/>
      <c r="J104" s="937"/>
      <c r="K104" s="911">
        <v>0.25</v>
      </c>
      <c r="L104" s="212" t="s">
        <v>34</v>
      </c>
      <c r="M104" s="211">
        <v>0</v>
      </c>
      <c r="N104" s="211">
        <v>0</v>
      </c>
      <c r="O104" s="211">
        <v>0</v>
      </c>
      <c r="P104" s="211">
        <v>0</v>
      </c>
      <c r="Q104" s="156">
        <f t="shared" ref="Q104" si="137">+SUM(M104:M104)*K104</f>
        <v>0</v>
      </c>
      <c r="R104" s="156">
        <f t="shared" ref="R104" si="138">+SUM(N104:N104)*K104</f>
        <v>0</v>
      </c>
      <c r="S104" s="156">
        <f t="shared" ref="S104" si="139">+SUM(O104:O104)*K104</f>
        <v>0</v>
      </c>
      <c r="T104" s="156">
        <f t="shared" ref="T104" si="140">+SUM(P104:P104)*K104</f>
        <v>0</v>
      </c>
      <c r="U104" s="160">
        <f t="shared" ref="U104" si="141">+MAX(Q104:T104)</f>
        <v>0</v>
      </c>
      <c r="V104" s="6"/>
      <c r="W104" s="6"/>
      <c r="X104" s="6"/>
      <c r="Y104" s="6"/>
      <c r="Z104" s="382"/>
      <c r="AA104" s="382"/>
      <c r="AB104" s="908"/>
      <c r="AC104" s="66"/>
      <c r="AD104" s="66"/>
      <c r="AE104" s="66"/>
      <c r="AF104" s="66"/>
      <c r="AG104" s="66"/>
      <c r="AH104" s="66"/>
      <c r="AI104" s="66"/>
      <c r="AJ104" s="66"/>
      <c r="AK104" s="66"/>
      <c r="AL104" s="66"/>
      <c r="AM104" s="66"/>
      <c r="AN104" s="66"/>
      <c r="AO104" s="66"/>
      <c r="AP104" s="66"/>
      <c r="AQ104" s="66"/>
    </row>
    <row r="105" spans="1:43" s="26" customFormat="1" ht="53.4" customHeight="1" x14ac:dyDescent="0.3">
      <c r="A105" s="373"/>
      <c r="B105" s="905"/>
      <c r="C105" s="383"/>
      <c r="D105" s="915" t="s">
        <v>186</v>
      </c>
      <c r="E105" s="930" t="s">
        <v>187</v>
      </c>
      <c r="F105" s="921">
        <v>52</v>
      </c>
      <c r="G105" s="915" t="s">
        <v>188</v>
      </c>
      <c r="H105" s="915"/>
      <c r="I105" s="918"/>
      <c r="J105" s="915" t="s">
        <v>1103</v>
      </c>
      <c r="K105" s="216">
        <v>1</v>
      </c>
      <c r="L105" s="215" t="s">
        <v>30</v>
      </c>
      <c r="M105" s="214">
        <v>0.25</v>
      </c>
      <c r="N105" s="214">
        <v>0.5</v>
      </c>
      <c r="O105" s="214">
        <v>0.75</v>
      </c>
      <c r="P105" s="214">
        <v>1</v>
      </c>
      <c r="Q105" s="6">
        <f t="shared" si="21"/>
        <v>0.25</v>
      </c>
      <c r="R105" s="6">
        <f t="shared" si="22"/>
        <v>0.5</v>
      </c>
      <c r="S105" s="6">
        <f t="shared" si="59"/>
        <v>0.75</v>
      </c>
      <c r="T105" s="6">
        <f t="shared" si="60"/>
        <v>1</v>
      </c>
      <c r="U105" s="144">
        <f t="shared" si="61"/>
        <v>1</v>
      </c>
      <c r="V105" s="421">
        <f>+Q106</f>
        <v>0</v>
      </c>
      <c r="W105" s="421">
        <f>+R106</f>
        <v>0</v>
      </c>
      <c r="X105" s="421">
        <f>+S106</f>
        <v>0</v>
      </c>
      <c r="Y105" s="421">
        <f>+T106</f>
        <v>0</v>
      </c>
      <c r="Z105" s="382"/>
      <c r="AA105" s="382"/>
      <c r="AB105" s="908"/>
      <c r="AC105" s="66"/>
      <c r="AD105" s="66"/>
      <c r="AE105" s="66"/>
      <c r="AF105" s="66"/>
      <c r="AG105" s="66"/>
      <c r="AH105" s="66"/>
      <c r="AI105" s="66"/>
      <c r="AJ105" s="66"/>
      <c r="AK105" s="66"/>
      <c r="AL105" s="66"/>
      <c r="AM105" s="66"/>
      <c r="AN105" s="66"/>
      <c r="AO105" s="66"/>
      <c r="AP105" s="66"/>
      <c r="AQ105" s="66"/>
    </row>
    <row r="106" spans="1:43" s="26" customFormat="1" ht="53.4" customHeight="1" x14ac:dyDescent="0.3">
      <c r="A106" s="374"/>
      <c r="B106" s="905"/>
      <c r="C106" s="383"/>
      <c r="D106" s="915"/>
      <c r="E106" s="934"/>
      <c r="F106" s="921"/>
      <c r="G106" s="915"/>
      <c r="H106" s="915"/>
      <c r="I106" s="915"/>
      <c r="J106" s="915"/>
      <c r="K106" s="213">
        <v>1</v>
      </c>
      <c r="L106" s="212" t="s">
        <v>34</v>
      </c>
      <c r="M106" s="211">
        <v>0</v>
      </c>
      <c r="N106" s="211">
        <v>0</v>
      </c>
      <c r="O106" s="211">
        <v>0</v>
      </c>
      <c r="P106" s="211">
        <v>0</v>
      </c>
      <c r="Q106" s="156">
        <f t="shared" ref="Q106" si="142">+SUM(M106:M106)*K106</f>
        <v>0</v>
      </c>
      <c r="R106" s="156">
        <f t="shared" ref="R106" si="143">+SUM(N106:N106)*K106</f>
        <v>0</v>
      </c>
      <c r="S106" s="156">
        <f t="shared" ref="S106" si="144">+SUM(O106:O106)*K106</f>
        <v>0</v>
      </c>
      <c r="T106" s="156">
        <f t="shared" ref="T106" si="145">+SUM(P106:P106)*K106</f>
        <v>0</v>
      </c>
      <c r="U106" s="160">
        <f t="shared" ref="U106" si="146">+MAX(Q106:T106)</f>
        <v>0</v>
      </c>
      <c r="V106" s="421"/>
      <c r="W106" s="421"/>
      <c r="X106" s="421"/>
      <c r="Y106" s="421"/>
      <c r="Z106" s="382"/>
      <c r="AA106" s="382"/>
      <c r="AB106" s="908"/>
      <c r="AC106" s="66"/>
      <c r="AD106" s="66"/>
      <c r="AE106" s="66"/>
      <c r="AF106" s="66"/>
      <c r="AG106" s="66"/>
      <c r="AH106" s="66"/>
      <c r="AI106" s="66"/>
      <c r="AJ106" s="66"/>
      <c r="AK106" s="66"/>
      <c r="AL106" s="66"/>
      <c r="AM106" s="66"/>
      <c r="AN106" s="66"/>
      <c r="AO106" s="66"/>
      <c r="AP106" s="66"/>
      <c r="AQ106" s="66"/>
    </row>
    <row r="107" spans="1:43" ht="53.4" customHeight="1" x14ac:dyDescent="0.3">
      <c r="Q107" s="939"/>
      <c r="R107" s="939"/>
      <c r="S107" s="939"/>
      <c r="T107" s="939"/>
      <c r="U107" s="940"/>
      <c r="V107" s="208"/>
      <c r="W107" s="208"/>
      <c r="X107" s="208"/>
      <c r="Y107" s="208"/>
    </row>
    <row r="108" spans="1:43" ht="53.4" customHeight="1" x14ac:dyDescent="0.3">
      <c r="Q108" s="651"/>
      <c r="R108" s="651"/>
      <c r="S108" s="651"/>
      <c r="T108" s="651"/>
      <c r="U108" s="652"/>
      <c r="V108" s="208"/>
      <c r="W108" s="208"/>
      <c r="X108" s="208"/>
      <c r="Y108" s="208"/>
    </row>
    <row r="109" spans="1:43" ht="53.4" customHeight="1" x14ac:dyDescent="0.3">
      <c r="Q109" s="269"/>
      <c r="R109" s="269"/>
      <c r="S109" s="269"/>
      <c r="T109" s="269"/>
      <c r="U109" s="208"/>
      <c r="V109" s="208"/>
      <c r="W109" s="208"/>
      <c r="X109" s="208"/>
      <c r="Y109" s="208"/>
    </row>
    <row r="110" spans="1:43" ht="53.4" customHeight="1" thickBot="1" x14ac:dyDescent="0.35">
      <c r="Q110" s="269"/>
      <c r="R110" s="269"/>
      <c r="S110" s="269"/>
      <c r="T110" s="269"/>
      <c r="U110" s="208"/>
      <c r="V110" s="208"/>
      <c r="W110" s="208"/>
      <c r="X110" s="208"/>
      <c r="Y110" s="208"/>
    </row>
    <row r="111" spans="1:43" ht="53.4" customHeight="1" thickBot="1" x14ac:dyDescent="0.35">
      <c r="Q111" s="661" t="s">
        <v>60</v>
      </c>
      <c r="R111" s="662"/>
      <c r="S111" s="662"/>
      <c r="T111" s="662"/>
      <c r="U111" s="663"/>
      <c r="V111" s="208"/>
      <c r="W111" s="208"/>
      <c r="X111" s="208"/>
      <c r="Y111" s="208"/>
    </row>
    <row r="112" spans="1:43" ht="53.4" customHeight="1" thickBot="1" x14ac:dyDescent="0.35">
      <c r="Q112" s="914" t="e">
        <f>+Q108/Q107</f>
        <v>#DIV/0!</v>
      </c>
      <c r="R112" s="914" t="e">
        <f>+R108/R107</f>
        <v>#DIV/0!</v>
      </c>
      <c r="S112" s="914" t="e">
        <f>+S108/S107</f>
        <v>#DIV/0!</v>
      </c>
      <c r="T112" s="914" t="e">
        <f>+T108/T107</f>
        <v>#DIV/0!</v>
      </c>
      <c r="U112" s="914" t="e">
        <f>+U108/U107</f>
        <v>#DIV/0!</v>
      </c>
      <c r="V112" s="208"/>
      <c r="W112" s="208"/>
      <c r="X112" s="208"/>
      <c r="Y112" s="208"/>
    </row>
    <row r="113" spans="17:25" ht="53.4" customHeight="1" thickBot="1" x14ac:dyDescent="0.35">
      <c r="Q113" s="664" t="e">
        <f>+IF(Q112&gt;0.95,"BIEN",IF(Q112&gt;=0.85,"ACEPTABLE",IF(Q112&lt;0.85,"PARA MEJORAR")))</f>
        <v>#DIV/0!</v>
      </c>
      <c r="R113" s="664" t="e">
        <f>+IF(R112&gt;0.95,"BIEN",IF(R112&gt;=0.85,"ACEPTABLE",IF(R112&lt;0.85,"PARA MEJORAR")))</f>
        <v>#DIV/0!</v>
      </c>
      <c r="S113" s="664" t="e">
        <f>+IF(S112&gt;0.95,"BIEN",IF(S112&gt;=0.85,"ACEPTABLE",IF(S112&lt;0.85,"PARA MEJORAR")))</f>
        <v>#DIV/0!</v>
      </c>
      <c r="T113" s="665" t="e">
        <f>+IF(T112&gt;0.95,"BIEN",IF(T112&gt;=0.85,"ACEPTABLE",IF(T112&lt;0.85,"PARA MEJORAR")))</f>
        <v>#DIV/0!</v>
      </c>
      <c r="U113" s="664" t="e">
        <f>+IF(U112&gt;0.95,"BIEN",IF(U112&gt;=0.85,"ACEPTABLE",IF(U112&lt;0.85,"PARA MEJORAR")))</f>
        <v>#DIV/0!</v>
      </c>
      <c r="V113" s="208"/>
      <c r="W113" s="208"/>
      <c r="X113" s="208"/>
      <c r="Y113" s="208"/>
    </row>
    <row r="114" spans="17:25" ht="53.4" customHeight="1" x14ac:dyDescent="0.3">
      <c r="Q114" s="269"/>
      <c r="R114" s="269"/>
      <c r="S114" s="269"/>
      <c r="T114" s="269"/>
      <c r="U114" s="208"/>
      <c r="V114" s="208"/>
      <c r="W114" s="208"/>
      <c r="X114" s="208"/>
      <c r="Y114" s="208"/>
    </row>
    <row r="115" spans="17:25" ht="53.4" customHeight="1" x14ac:dyDescent="0.3">
      <c r="Q115" s="269"/>
      <c r="R115" s="269"/>
      <c r="S115" s="269"/>
      <c r="T115" s="269"/>
      <c r="U115" s="208"/>
      <c r="V115" s="208"/>
      <c r="W115" s="208"/>
      <c r="X115" s="208"/>
      <c r="Y115" s="208"/>
    </row>
    <row r="116" spans="17:25" ht="53.4" customHeight="1" x14ac:dyDescent="0.3">
      <c r="Q116" s="269"/>
      <c r="R116" s="269"/>
      <c r="S116" s="269"/>
      <c r="T116" s="269"/>
      <c r="U116" s="208"/>
      <c r="V116" s="208"/>
      <c r="W116" s="208"/>
      <c r="X116" s="208"/>
      <c r="Y116" s="208"/>
    </row>
    <row r="117" spans="17:25" ht="53.4" customHeight="1" x14ac:dyDescent="0.3">
      <c r="Q117" s="269"/>
      <c r="R117" s="269"/>
      <c r="S117" s="269"/>
      <c r="T117" s="269"/>
      <c r="U117" s="208"/>
      <c r="V117" s="208"/>
      <c r="W117" s="208"/>
      <c r="X117" s="208"/>
      <c r="Y117" s="208"/>
    </row>
    <row r="118" spans="17:25" ht="53.4" customHeight="1" x14ac:dyDescent="0.3">
      <c r="Q118" s="269"/>
      <c r="R118" s="269"/>
      <c r="S118" s="269"/>
      <c r="T118" s="269"/>
      <c r="U118" s="208"/>
      <c r="V118" s="208"/>
      <c r="W118" s="208"/>
      <c r="X118" s="208"/>
      <c r="Y118" s="208"/>
    </row>
    <row r="119" spans="17:25" ht="53.4" customHeight="1" x14ac:dyDescent="0.3">
      <c r="Q119" s="269"/>
      <c r="R119" s="269"/>
      <c r="S119" s="269"/>
      <c r="T119" s="269"/>
      <c r="U119" s="208"/>
      <c r="V119" s="208"/>
      <c r="W119" s="208"/>
      <c r="X119" s="208"/>
      <c r="Y119" s="208"/>
    </row>
    <row r="120" spans="17:25" ht="53.4" customHeight="1" x14ac:dyDescent="0.3">
      <c r="Q120" s="269"/>
      <c r="R120" s="269"/>
      <c r="S120" s="269"/>
      <c r="T120" s="269"/>
      <c r="U120" s="208"/>
      <c r="V120" s="208"/>
      <c r="W120" s="208"/>
      <c r="X120" s="208"/>
      <c r="Y120" s="208"/>
    </row>
    <row r="121" spans="17:25" ht="53.4" customHeight="1" x14ac:dyDescent="0.3">
      <c r="Q121" s="269"/>
      <c r="R121" s="269"/>
      <c r="S121" s="269"/>
      <c r="T121" s="269"/>
      <c r="U121" s="208"/>
      <c r="V121" s="208"/>
      <c r="W121" s="208"/>
      <c r="X121" s="208"/>
      <c r="Y121" s="208"/>
    </row>
    <row r="122" spans="17:25" ht="53.4" customHeight="1" x14ac:dyDescent="0.3">
      <c r="Q122" s="269"/>
      <c r="R122" s="269"/>
      <c r="S122" s="269"/>
      <c r="T122" s="269"/>
      <c r="U122" s="208"/>
      <c r="V122" s="208"/>
      <c r="W122" s="208"/>
      <c r="X122" s="208"/>
      <c r="Y122" s="208"/>
    </row>
    <row r="123" spans="17:25" ht="53.4" customHeight="1" x14ac:dyDescent="0.3">
      <c r="Q123" s="269"/>
      <c r="R123" s="269"/>
      <c r="S123" s="269"/>
      <c r="T123" s="269"/>
      <c r="U123" s="208"/>
      <c r="V123" s="208"/>
      <c r="W123" s="208"/>
      <c r="X123" s="208"/>
      <c r="Y123" s="208"/>
    </row>
    <row r="124" spans="17:25" ht="53.4" customHeight="1" x14ac:dyDescent="0.3">
      <c r="Q124" s="269"/>
      <c r="R124" s="269"/>
      <c r="S124" s="269"/>
      <c r="T124" s="269"/>
      <c r="U124" s="208"/>
      <c r="V124" s="208"/>
      <c r="W124" s="208"/>
      <c r="X124" s="208"/>
      <c r="Y124" s="208"/>
    </row>
    <row r="125" spans="17:25" ht="53.4" customHeight="1" x14ac:dyDescent="0.3">
      <c r="Q125" s="269"/>
      <c r="R125" s="269"/>
      <c r="S125" s="269"/>
      <c r="T125" s="269"/>
      <c r="U125" s="208"/>
      <c r="V125" s="208"/>
      <c r="W125" s="208"/>
      <c r="X125" s="208"/>
      <c r="Y125" s="208"/>
    </row>
    <row r="126" spans="17:25" ht="53.4" customHeight="1" x14ac:dyDescent="0.3">
      <c r="Q126" s="269"/>
      <c r="R126" s="269"/>
      <c r="S126" s="269"/>
      <c r="T126" s="269"/>
      <c r="U126" s="208"/>
      <c r="V126" s="208"/>
      <c r="W126" s="208"/>
      <c r="X126" s="208"/>
      <c r="Y126" s="208"/>
    </row>
    <row r="127" spans="17:25" ht="53.4" customHeight="1" x14ac:dyDescent="0.3">
      <c r="Q127" s="269"/>
      <c r="R127" s="269"/>
      <c r="S127" s="269"/>
      <c r="T127" s="269"/>
      <c r="U127" s="208"/>
      <c r="V127" s="208"/>
      <c r="W127" s="208"/>
      <c r="X127" s="208"/>
      <c r="Y127" s="208"/>
    </row>
    <row r="128" spans="17:25" ht="53.4" customHeight="1" x14ac:dyDescent="0.3">
      <c r="Q128" s="269"/>
      <c r="R128" s="269"/>
      <c r="S128" s="269"/>
      <c r="T128" s="269"/>
      <c r="U128" s="208"/>
      <c r="V128" s="208"/>
      <c r="W128" s="208"/>
      <c r="X128" s="208"/>
      <c r="Y128" s="208"/>
    </row>
    <row r="129" spans="17:25" ht="53.4" customHeight="1" x14ac:dyDescent="0.3">
      <c r="Q129" s="269"/>
      <c r="R129" s="269"/>
      <c r="S129" s="269"/>
      <c r="T129" s="269"/>
      <c r="U129" s="208"/>
      <c r="V129" s="208"/>
      <c r="W129" s="208"/>
      <c r="X129" s="208"/>
      <c r="Y129" s="208"/>
    </row>
    <row r="130" spans="17:25" ht="53.4" customHeight="1" x14ac:dyDescent="0.3">
      <c r="Q130" s="269"/>
      <c r="R130" s="269"/>
      <c r="S130" s="269"/>
      <c r="T130" s="269"/>
      <c r="U130" s="208"/>
      <c r="V130" s="208"/>
      <c r="W130" s="208"/>
      <c r="X130" s="208"/>
      <c r="Y130" s="208"/>
    </row>
    <row r="131" spans="17:25" ht="53.4" customHeight="1" x14ac:dyDescent="0.3">
      <c r="Q131" s="269"/>
      <c r="R131" s="269"/>
      <c r="S131" s="269"/>
      <c r="T131" s="269"/>
      <c r="U131" s="208"/>
      <c r="V131" s="208"/>
      <c r="W131" s="208"/>
      <c r="X131" s="208"/>
      <c r="Y131" s="208"/>
    </row>
    <row r="132" spans="17:25" ht="53.4" customHeight="1" x14ac:dyDescent="0.3">
      <c r="Q132" s="269"/>
      <c r="R132" s="269"/>
      <c r="S132" s="269"/>
      <c r="T132" s="269"/>
      <c r="U132" s="208"/>
      <c r="V132" s="208"/>
      <c r="W132" s="208"/>
      <c r="X132" s="208"/>
      <c r="Y132" s="208"/>
    </row>
    <row r="133" spans="17:25" ht="53.4" customHeight="1" x14ac:dyDescent="0.3">
      <c r="Q133" s="269"/>
      <c r="R133" s="269"/>
      <c r="S133" s="269"/>
      <c r="T133" s="269"/>
      <c r="U133" s="208"/>
      <c r="V133" s="208"/>
      <c r="W133" s="208"/>
      <c r="X133" s="208"/>
      <c r="Y133" s="208"/>
    </row>
    <row r="134" spans="17:25" ht="53.4" customHeight="1" x14ac:dyDescent="0.3">
      <c r="Q134" s="269"/>
      <c r="R134" s="269"/>
      <c r="S134" s="269"/>
      <c r="T134" s="269"/>
      <c r="U134" s="208"/>
      <c r="V134" s="208"/>
      <c r="W134" s="208"/>
      <c r="X134" s="208"/>
      <c r="Y134" s="208"/>
    </row>
    <row r="135" spans="17:25" ht="53.4" customHeight="1" x14ac:dyDescent="0.3">
      <c r="Q135" s="269"/>
      <c r="R135" s="269"/>
      <c r="S135" s="269"/>
      <c r="T135" s="269"/>
      <c r="U135" s="208"/>
      <c r="V135" s="208"/>
      <c r="W135" s="208"/>
      <c r="X135" s="208"/>
      <c r="Y135" s="208"/>
    </row>
    <row r="136" spans="17:25" ht="53.4" customHeight="1" x14ac:dyDescent="0.3">
      <c r="Q136" s="269"/>
      <c r="R136" s="269"/>
      <c r="S136" s="269"/>
      <c r="T136" s="269"/>
      <c r="U136" s="208"/>
      <c r="V136" s="208"/>
      <c r="W136" s="208"/>
      <c r="X136" s="208"/>
      <c r="Y136" s="208"/>
    </row>
    <row r="137" spans="17:25" ht="53.4" customHeight="1" x14ac:dyDescent="0.3">
      <c r="Q137" s="269"/>
      <c r="R137" s="269"/>
      <c r="S137" s="269"/>
      <c r="T137" s="269"/>
      <c r="U137" s="208"/>
      <c r="V137" s="208"/>
      <c r="W137" s="208"/>
      <c r="X137" s="208"/>
      <c r="Y137" s="208"/>
    </row>
    <row r="138" spans="17:25" ht="53.4" customHeight="1" x14ac:dyDescent="0.3">
      <c r="Q138" s="269"/>
      <c r="R138" s="269"/>
      <c r="S138" s="269"/>
      <c r="T138" s="269"/>
      <c r="U138" s="208"/>
      <c r="V138" s="208"/>
      <c r="W138" s="208"/>
      <c r="X138" s="208"/>
      <c r="Y138" s="208"/>
    </row>
    <row r="139" spans="17:25" ht="53.4" customHeight="1" x14ac:dyDescent="0.3">
      <c r="Q139" s="269"/>
      <c r="R139" s="269"/>
      <c r="S139" s="269"/>
      <c r="T139" s="269"/>
      <c r="U139" s="208"/>
      <c r="V139" s="208"/>
      <c r="W139" s="208"/>
      <c r="X139" s="208"/>
      <c r="Y139" s="208"/>
    </row>
    <row r="140" spans="17:25" ht="53.4" customHeight="1" x14ac:dyDescent="0.3">
      <c r="Q140" s="269"/>
      <c r="R140" s="269"/>
      <c r="S140" s="269"/>
      <c r="T140" s="269"/>
      <c r="U140" s="208"/>
      <c r="V140" s="208"/>
      <c r="W140" s="208"/>
      <c r="X140" s="208"/>
      <c r="Y140" s="208"/>
    </row>
  </sheetData>
  <autoFilter ref="A2:AQ108" xr:uid="{00000000-0009-0000-0000-000004000000}">
    <filterColumn colId="10" showButton="0"/>
  </autoFilter>
  <mergeCells count="365">
    <mergeCell ref="E63:E64"/>
    <mergeCell ref="E67:E68"/>
    <mergeCell ref="E89:E90"/>
    <mergeCell ref="D91:D96"/>
    <mergeCell ref="D97:D104"/>
    <mergeCell ref="E105:E106"/>
    <mergeCell ref="V105:V106"/>
    <mergeCell ref="W105:W106"/>
    <mergeCell ref="X105:X106"/>
    <mergeCell ref="Y105:Y106"/>
    <mergeCell ref="Q111:U111"/>
    <mergeCell ref="J39:J40"/>
    <mergeCell ref="D105:D106"/>
    <mergeCell ref="F105:F106"/>
    <mergeCell ref="G105:G106"/>
    <mergeCell ref="H105:H106"/>
    <mergeCell ref="I105:I106"/>
    <mergeCell ref="J105:J106"/>
    <mergeCell ref="J99:J100"/>
    <mergeCell ref="G101:G102"/>
    <mergeCell ref="H101:H102"/>
    <mergeCell ref="J101:J102"/>
    <mergeCell ref="G103:G104"/>
    <mergeCell ref="H103:H104"/>
    <mergeCell ref="J103:J104"/>
    <mergeCell ref="J93:J94"/>
    <mergeCell ref="J95:J96"/>
    <mergeCell ref="E97:E104"/>
    <mergeCell ref="F97:F104"/>
    <mergeCell ref="G97:G98"/>
    <mergeCell ref="H97:H98"/>
    <mergeCell ref="I97:I104"/>
    <mergeCell ref="J97:J98"/>
    <mergeCell ref="G99:G100"/>
    <mergeCell ref="H99:H100"/>
    <mergeCell ref="V89:V90"/>
    <mergeCell ref="W89:W90"/>
    <mergeCell ref="X89:X90"/>
    <mergeCell ref="Y89:Y90"/>
    <mergeCell ref="E91:E96"/>
    <mergeCell ref="F91:F96"/>
    <mergeCell ref="G91:G96"/>
    <mergeCell ref="H91:H96"/>
    <mergeCell ref="I91:I96"/>
    <mergeCell ref="J91:J92"/>
    <mergeCell ref="J83:J84"/>
    <mergeCell ref="J85:J86"/>
    <mergeCell ref="J87:J88"/>
    <mergeCell ref="F89:F90"/>
    <mergeCell ref="G89:G90"/>
    <mergeCell ref="H89:H90"/>
    <mergeCell ref="I89:I90"/>
    <mergeCell ref="J89:J90"/>
    <mergeCell ref="AA73:AA106"/>
    <mergeCell ref="J75:J76"/>
    <mergeCell ref="V75:V76"/>
    <mergeCell ref="W75:W76"/>
    <mergeCell ref="X75:X76"/>
    <mergeCell ref="Y75:Y76"/>
    <mergeCell ref="J77:J78"/>
    <mergeCell ref="V77:V88"/>
    <mergeCell ref="W77:W88"/>
    <mergeCell ref="X77:X88"/>
    <mergeCell ref="I73:I80"/>
    <mergeCell ref="J73:J74"/>
    <mergeCell ref="V73:V74"/>
    <mergeCell ref="W73:W74"/>
    <mergeCell ref="X73:X74"/>
    <mergeCell ref="Y73:Y74"/>
    <mergeCell ref="Y77:Y88"/>
    <mergeCell ref="J79:J80"/>
    <mergeCell ref="I81:I88"/>
    <mergeCell ref="J81:J82"/>
    <mergeCell ref="C73:C106"/>
    <mergeCell ref="D73:D90"/>
    <mergeCell ref="E73:E80"/>
    <mergeCell ref="F73:F80"/>
    <mergeCell ref="G73:G80"/>
    <mergeCell ref="H73:H80"/>
    <mergeCell ref="E81:E88"/>
    <mergeCell ref="F81:F88"/>
    <mergeCell ref="G81:G88"/>
    <mergeCell ref="H81:H88"/>
    <mergeCell ref="V69:V70"/>
    <mergeCell ref="W69:W70"/>
    <mergeCell ref="X69:X70"/>
    <mergeCell ref="Y69:Y70"/>
    <mergeCell ref="J71:J72"/>
    <mergeCell ref="V71:V72"/>
    <mergeCell ref="W71:W72"/>
    <mergeCell ref="X71:X72"/>
    <mergeCell ref="Y71:Y72"/>
    <mergeCell ref="X67:X68"/>
    <mergeCell ref="Y67:Y68"/>
    <mergeCell ref="C69:C72"/>
    <mergeCell ref="D69:D72"/>
    <mergeCell ref="E69:E72"/>
    <mergeCell ref="F69:F72"/>
    <mergeCell ref="G69:G72"/>
    <mergeCell ref="H69:H72"/>
    <mergeCell ref="I69:I72"/>
    <mergeCell ref="J69:J70"/>
    <mergeCell ref="W65:W66"/>
    <mergeCell ref="X65:X66"/>
    <mergeCell ref="Y65:Y66"/>
    <mergeCell ref="F67:F68"/>
    <mergeCell ref="G67:G68"/>
    <mergeCell ref="H67:H68"/>
    <mergeCell ref="I67:I68"/>
    <mergeCell ref="J67:J68"/>
    <mergeCell ref="V67:V68"/>
    <mergeCell ref="W67:W68"/>
    <mergeCell ref="E65:E66"/>
    <mergeCell ref="F65:F66"/>
    <mergeCell ref="G65:G66"/>
    <mergeCell ref="H65:H66"/>
    <mergeCell ref="I65:I66"/>
    <mergeCell ref="J65:J66"/>
    <mergeCell ref="AA61:AA72"/>
    <mergeCell ref="C63:C68"/>
    <mergeCell ref="D63:D68"/>
    <mergeCell ref="F63:F64"/>
    <mergeCell ref="G63:G64"/>
    <mergeCell ref="H63:H64"/>
    <mergeCell ref="I63:I64"/>
    <mergeCell ref="J63:J64"/>
    <mergeCell ref="V63:V64"/>
    <mergeCell ref="J61:J62"/>
    <mergeCell ref="V61:V62"/>
    <mergeCell ref="W61:W62"/>
    <mergeCell ref="X61:X62"/>
    <mergeCell ref="Y61:Y62"/>
    <mergeCell ref="Z61:Z106"/>
    <mergeCell ref="W63:W64"/>
    <mergeCell ref="X63:X64"/>
    <mergeCell ref="Y63:Y64"/>
    <mergeCell ref="V65:V66"/>
    <mergeCell ref="D61:D62"/>
    <mergeCell ref="E61:E62"/>
    <mergeCell ref="F61:F62"/>
    <mergeCell ref="G61:G62"/>
    <mergeCell ref="H61:H62"/>
    <mergeCell ref="I61:I62"/>
    <mergeCell ref="V59:V60"/>
    <mergeCell ref="W59:W60"/>
    <mergeCell ref="X59:X60"/>
    <mergeCell ref="Y59:Y60"/>
    <mergeCell ref="Z59:Z60"/>
    <mergeCell ref="AA59:AA60"/>
    <mergeCell ref="I53:I54"/>
    <mergeCell ref="J53:J54"/>
    <mergeCell ref="G55:G60"/>
    <mergeCell ref="H55:H60"/>
    <mergeCell ref="I55:I56"/>
    <mergeCell ref="J55:J56"/>
    <mergeCell ref="I57:I58"/>
    <mergeCell ref="J57:J58"/>
    <mergeCell ref="I59:I60"/>
    <mergeCell ref="J59:J60"/>
    <mergeCell ref="I47:I48"/>
    <mergeCell ref="J47:J48"/>
    <mergeCell ref="I49:I50"/>
    <mergeCell ref="J49:J50"/>
    <mergeCell ref="I51:I52"/>
    <mergeCell ref="J51:J52"/>
    <mergeCell ref="I41:I42"/>
    <mergeCell ref="J41:J42"/>
    <mergeCell ref="I43:I44"/>
    <mergeCell ref="J43:J44"/>
    <mergeCell ref="I45:I46"/>
    <mergeCell ref="J45:J46"/>
    <mergeCell ref="X37:X40"/>
    <mergeCell ref="Y37:Y40"/>
    <mergeCell ref="AA37:AA40"/>
    <mergeCell ref="AC37:AC40"/>
    <mergeCell ref="C41:C62"/>
    <mergeCell ref="D41:D60"/>
    <mergeCell ref="E41:E60"/>
    <mergeCell ref="F41:F60"/>
    <mergeCell ref="G41:G54"/>
    <mergeCell ref="H41:H54"/>
    <mergeCell ref="Y35:Y36"/>
    <mergeCell ref="D37:D40"/>
    <mergeCell ref="E37:E40"/>
    <mergeCell ref="F37:F40"/>
    <mergeCell ref="G37:G40"/>
    <mergeCell ref="H37:H40"/>
    <mergeCell ref="I37:I40"/>
    <mergeCell ref="J37:J38"/>
    <mergeCell ref="V37:V40"/>
    <mergeCell ref="W37:W40"/>
    <mergeCell ref="H35:H36"/>
    <mergeCell ref="I35:I36"/>
    <mergeCell ref="J35:J36"/>
    <mergeCell ref="V35:V36"/>
    <mergeCell ref="W35:W36"/>
    <mergeCell ref="X35:X36"/>
    <mergeCell ref="W29:W34"/>
    <mergeCell ref="X29:X34"/>
    <mergeCell ref="Y29:Y34"/>
    <mergeCell ref="J31:J32"/>
    <mergeCell ref="J33:J34"/>
    <mergeCell ref="C35:C40"/>
    <mergeCell ref="D35:D36"/>
    <mergeCell ref="E35:E36"/>
    <mergeCell ref="F35:F36"/>
    <mergeCell ref="G35:G36"/>
    <mergeCell ref="X27:X28"/>
    <mergeCell ref="Y27:Y28"/>
    <mergeCell ref="D29:D34"/>
    <mergeCell ref="E29:E34"/>
    <mergeCell ref="F29:F34"/>
    <mergeCell ref="G29:G34"/>
    <mergeCell ref="H29:H34"/>
    <mergeCell ref="I29:I34"/>
    <mergeCell ref="J29:J30"/>
    <mergeCell ref="V29:V34"/>
    <mergeCell ref="AA25:AA36"/>
    <mergeCell ref="D27:D28"/>
    <mergeCell ref="E27:E28"/>
    <mergeCell ref="F27:F28"/>
    <mergeCell ref="G27:G28"/>
    <mergeCell ref="H27:H28"/>
    <mergeCell ref="I27:I28"/>
    <mergeCell ref="J27:J28"/>
    <mergeCell ref="V27:V28"/>
    <mergeCell ref="W27:W28"/>
    <mergeCell ref="I25:I26"/>
    <mergeCell ref="J25:J26"/>
    <mergeCell ref="V25:V26"/>
    <mergeCell ref="W25:W26"/>
    <mergeCell ref="X25:X26"/>
    <mergeCell ref="Y25:Y26"/>
    <mergeCell ref="V23:V24"/>
    <mergeCell ref="W23:W24"/>
    <mergeCell ref="X23:X24"/>
    <mergeCell ref="Y23:Y24"/>
    <mergeCell ref="C25:C34"/>
    <mergeCell ref="D25:D26"/>
    <mergeCell ref="E25:E26"/>
    <mergeCell ref="F25:F26"/>
    <mergeCell ref="G25:G26"/>
    <mergeCell ref="H25:H26"/>
    <mergeCell ref="W21:W22"/>
    <mergeCell ref="X21:X22"/>
    <mergeCell ref="Y21:Y22"/>
    <mergeCell ref="D23:D24"/>
    <mergeCell ref="E23:E24"/>
    <mergeCell ref="F23:F24"/>
    <mergeCell ref="G23:G24"/>
    <mergeCell ref="H23:H24"/>
    <mergeCell ref="I23:I24"/>
    <mergeCell ref="J23:J24"/>
    <mergeCell ref="Z19:Z40"/>
    <mergeCell ref="AA19:AA24"/>
    <mergeCell ref="D21:D22"/>
    <mergeCell ref="E21:E22"/>
    <mergeCell ref="F21:F22"/>
    <mergeCell ref="G21:G22"/>
    <mergeCell ref="H21:H22"/>
    <mergeCell ref="I21:I22"/>
    <mergeCell ref="J21:J22"/>
    <mergeCell ref="V21:V22"/>
    <mergeCell ref="I19:I20"/>
    <mergeCell ref="J19:J20"/>
    <mergeCell ref="V19:V20"/>
    <mergeCell ref="W19:W20"/>
    <mergeCell ref="X19:X20"/>
    <mergeCell ref="Y19:Y20"/>
    <mergeCell ref="C19:C24"/>
    <mergeCell ref="D19:D20"/>
    <mergeCell ref="E19:E20"/>
    <mergeCell ref="F19:F20"/>
    <mergeCell ref="G19:G20"/>
    <mergeCell ref="H19:H20"/>
    <mergeCell ref="E17:E18"/>
    <mergeCell ref="F17:F18"/>
    <mergeCell ref="G17:G18"/>
    <mergeCell ref="H17:H18"/>
    <mergeCell ref="I17:I18"/>
    <mergeCell ref="J17:J18"/>
    <mergeCell ref="I15:I16"/>
    <mergeCell ref="J15:J16"/>
    <mergeCell ref="V15:V16"/>
    <mergeCell ref="W15:W16"/>
    <mergeCell ref="X15:X16"/>
    <mergeCell ref="Y15:Y16"/>
    <mergeCell ref="J13:J14"/>
    <mergeCell ref="V13:V14"/>
    <mergeCell ref="W13:W14"/>
    <mergeCell ref="X13:X14"/>
    <mergeCell ref="Y13:Y14"/>
    <mergeCell ref="D15:D18"/>
    <mergeCell ref="E15:E16"/>
    <mergeCell ref="F15:F16"/>
    <mergeCell ref="G15:G16"/>
    <mergeCell ref="H15:H16"/>
    <mergeCell ref="D13:D14"/>
    <mergeCell ref="E13:E14"/>
    <mergeCell ref="F13:F14"/>
    <mergeCell ref="G13:G14"/>
    <mergeCell ref="H13:H14"/>
    <mergeCell ref="I13:I14"/>
    <mergeCell ref="V11:V12"/>
    <mergeCell ref="W11:W12"/>
    <mergeCell ref="X11:X12"/>
    <mergeCell ref="Y11:Y12"/>
    <mergeCell ref="Z11:Z18"/>
    <mergeCell ref="AA11:AA18"/>
    <mergeCell ref="V17:V18"/>
    <mergeCell ref="W17:W18"/>
    <mergeCell ref="X17:X18"/>
    <mergeCell ref="Y17:Y18"/>
    <mergeCell ref="X9:X10"/>
    <mergeCell ref="Y9:Y10"/>
    <mergeCell ref="Z9:Z10"/>
    <mergeCell ref="AA9:AA10"/>
    <mergeCell ref="E11:E12"/>
    <mergeCell ref="F11:F12"/>
    <mergeCell ref="G11:G12"/>
    <mergeCell ref="H11:H12"/>
    <mergeCell ref="I11:I12"/>
    <mergeCell ref="J11:J12"/>
    <mergeCell ref="AA7:AA8"/>
    <mergeCell ref="D9:D12"/>
    <mergeCell ref="E9:E10"/>
    <mergeCell ref="F9:F10"/>
    <mergeCell ref="G9:G10"/>
    <mergeCell ref="H9:H10"/>
    <mergeCell ref="I9:I10"/>
    <mergeCell ref="J9:J10"/>
    <mergeCell ref="V9:V10"/>
    <mergeCell ref="W9:W10"/>
    <mergeCell ref="I7:I8"/>
    <mergeCell ref="J7:J8"/>
    <mergeCell ref="V7:V8"/>
    <mergeCell ref="W7:W8"/>
    <mergeCell ref="X7:X8"/>
    <mergeCell ref="Y7:Y8"/>
    <mergeCell ref="Y3:Y6"/>
    <mergeCell ref="Z3:Z8"/>
    <mergeCell ref="AA3:AA6"/>
    <mergeCell ref="AB3:AB106"/>
    <mergeCell ref="J5:J6"/>
    <mergeCell ref="D7:D8"/>
    <mergeCell ref="E7:E8"/>
    <mergeCell ref="F7:F8"/>
    <mergeCell ref="G7:G8"/>
    <mergeCell ref="H7:H8"/>
    <mergeCell ref="H3:H6"/>
    <mergeCell ref="I3:I6"/>
    <mergeCell ref="J3:J4"/>
    <mergeCell ref="V3:V6"/>
    <mergeCell ref="W3:W6"/>
    <mergeCell ref="X3:X6"/>
    <mergeCell ref="B1:C1"/>
    <mergeCell ref="E1:AB1"/>
    <mergeCell ref="K2:L2"/>
    <mergeCell ref="A3:A106"/>
    <mergeCell ref="B3:B106"/>
    <mergeCell ref="C3:C18"/>
    <mergeCell ref="D3:D6"/>
    <mergeCell ref="E3:E6"/>
    <mergeCell ref="F3:F6"/>
    <mergeCell ref="G3:G6"/>
  </mergeCells>
  <conditionalFormatting sqref="Q113:T113">
    <cfRule type="iconSet" priority="1">
      <iconSet iconSet="3Symbols">
        <cfvo type="percent" val="0"/>
        <cfvo type="percent" val="33"/>
        <cfvo type="percent" val="67"/>
      </iconSet>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N160"/>
  <sheetViews>
    <sheetView zoomScale="60" zoomScaleNormal="60" zoomScaleSheetLayoutView="70" workbookViewId="0">
      <pane xSplit="5" ySplit="2" topLeftCell="F57" activePane="bottomRight" state="frozen"/>
      <selection pane="topRight" activeCell="G1" sqref="G1"/>
      <selection pane="bottomLeft" activeCell="A3" sqref="A3"/>
      <selection pane="bottomRight" activeCell="G61" sqref="G61:G68"/>
    </sheetView>
  </sheetViews>
  <sheetFormatPr baseColWidth="10" defaultColWidth="12.44140625" defaultRowHeight="15.6" x14ac:dyDescent="0.3"/>
  <cols>
    <col min="1" max="1" width="15.5546875" style="26" customWidth="1"/>
    <col min="2" max="2" width="23.88671875" style="26" customWidth="1"/>
    <col min="3" max="3" width="25.88671875" style="26" customWidth="1"/>
    <col min="4" max="4" width="28.109375" style="26" customWidth="1"/>
    <col min="5" max="5" width="26.88671875" style="26" customWidth="1"/>
    <col min="6" max="6" width="11.44140625" style="26" customWidth="1"/>
    <col min="7" max="7" width="22.109375" style="27" customWidth="1"/>
    <col min="8" max="8" width="20.5546875" style="27" customWidth="1"/>
    <col min="9" max="9" width="11.5546875" style="26" customWidth="1"/>
    <col min="10" max="10" width="47.33203125" style="27" customWidth="1"/>
    <col min="11" max="11" width="12.44140625" style="26"/>
    <col min="12" max="12" width="5.33203125" style="26" customWidth="1"/>
    <col min="13" max="13" width="9.6640625" style="26" customWidth="1"/>
    <col min="14" max="14" width="9.33203125" style="26" customWidth="1"/>
    <col min="15" max="15" width="10.109375" style="26" customWidth="1"/>
    <col min="16" max="16" width="10" style="26" customWidth="1"/>
    <col min="17" max="17" width="10" style="8" customWidth="1"/>
    <col min="18" max="18" width="10.44140625" style="8" bestFit="1" customWidth="1"/>
    <col min="19" max="25" width="10" style="8" customWidth="1"/>
    <col min="26" max="26" width="12.44140625" style="66"/>
    <col min="27" max="27" width="18.6640625" style="66" customWidth="1"/>
    <col min="28" max="28" width="16.6640625" style="66" customWidth="1"/>
    <col min="29" max="40" width="12.44140625" style="66"/>
    <col min="41" max="16384" width="12.44140625" style="26"/>
  </cols>
  <sheetData>
    <row r="1" spans="1:28" ht="39.450000000000003" customHeight="1" x14ac:dyDescent="0.3">
      <c r="A1" s="55" t="s">
        <v>0</v>
      </c>
      <c r="B1" s="399" t="s">
        <v>1</v>
      </c>
      <c r="C1" s="400"/>
      <c r="D1" s="55" t="s">
        <v>189</v>
      </c>
      <c r="E1" s="401"/>
      <c r="F1" s="401"/>
      <c r="G1" s="401"/>
      <c r="H1" s="401"/>
      <c r="I1" s="401"/>
      <c r="J1" s="401"/>
      <c r="K1" s="401"/>
      <c r="L1" s="401"/>
      <c r="M1" s="401"/>
      <c r="N1" s="401"/>
      <c r="O1" s="401"/>
      <c r="P1" s="401"/>
      <c r="Q1" s="401"/>
      <c r="R1" s="401"/>
      <c r="S1" s="401"/>
      <c r="T1" s="401"/>
      <c r="U1" s="401"/>
      <c r="V1" s="401"/>
      <c r="W1" s="401"/>
      <c r="X1" s="401"/>
      <c r="Y1" s="401"/>
      <c r="Z1" s="401"/>
      <c r="AA1" s="401"/>
      <c r="AB1" s="401"/>
    </row>
    <row r="2" spans="1:28" ht="66" customHeight="1" x14ac:dyDescent="0.3">
      <c r="A2" s="56" t="s">
        <v>3</v>
      </c>
      <c r="B2" s="69" t="s">
        <v>4</v>
      </c>
      <c r="C2" s="69" t="s">
        <v>112</v>
      </c>
      <c r="D2" s="57" t="s">
        <v>113</v>
      </c>
      <c r="E2" s="735">
        <v>2024</v>
      </c>
      <c r="F2" s="218" t="s">
        <v>114</v>
      </c>
      <c r="G2" s="70" t="s">
        <v>8</v>
      </c>
      <c r="H2" s="70" t="s">
        <v>9</v>
      </c>
      <c r="I2" s="71" t="s">
        <v>10</v>
      </c>
      <c r="J2" s="70" t="s">
        <v>11</v>
      </c>
      <c r="K2" s="402" t="s">
        <v>12</v>
      </c>
      <c r="L2" s="403"/>
      <c r="M2" s="72">
        <v>45352</v>
      </c>
      <c r="N2" s="72">
        <v>45444</v>
      </c>
      <c r="O2" s="72">
        <v>45536</v>
      </c>
      <c r="P2" s="72">
        <v>45627</v>
      </c>
      <c r="Q2" s="139" t="s">
        <v>13</v>
      </c>
      <c r="R2" s="139" t="s">
        <v>14</v>
      </c>
      <c r="S2" s="139" t="s">
        <v>15</v>
      </c>
      <c r="T2" s="139" t="s">
        <v>16</v>
      </c>
      <c r="U2" s="139" t="s">
        <v>17</v>
      </c>
      <c r="V2" s="139" t="s">
        <v>18</v>
      </c>
      <c r="W2" s="139" t="s">
        <v>19</v>
      </c>
      <c r="X2" s="139" t="s">
        <v>20</v>
      </c>
      <c r="Y2" s="139" t="s">
        <v>21</v>
      </c>
      <c r="Z2" s="93" t="s">
        <v>63</v>
      </c>
      <c r="AA2" s="94" t="s">
        <v>23</v>
      </c>
      <c r="AB2" s="95" t="s">
        <v>24</v>
      </c>
    </row>
    <row r="3" spans="1:28" ht="49.95" customHeight="1" x14ac:dyDescent="0.3">
      <c r="A3" s="405"/>
      <c r="B3" s="408" t="s">
        <v>190</v>
      </c>
      <c r="C3" s="411" t="s">
        <v>191</v>
      </c>
      <c r="D3" s="386" t="s">
        <v>192</v>
      </c>
      <c r="E3" s="691" t="s">
        <v>193</v>
      </c>
      <c r="F3" s="692">
        <v>53</v>
      </c>
      <c r="G3" s="693" t="s">
        <v>882</v>
      </c>
      <c r="H3" s="693" t="s">
        <v>194</v>
      </c>
      <c r="I3" s="694">
        <v>0</v>
      </c>
      <c r="J3" s="695" t="s">
        <v>883</v>
      </c>
      <c r="K3" s="168">
        <v>0.5</v>
      </c>
      <c r="L3" s="58" t="s">
        <v>30</v>
      </c>
      <c r="M3" s="59">
        <v>0.05</v>
      </c>
      <c r="N3" s="59">
        <v>1</v>
      </c>
      <c r="O3" s="59">
        <v>1</v>
      </c>
      <c r="P3" s="59">
        <v>1</v>
      </c>
      <c r="Q3" s="6">
        <f t="shared" ref="Q3:Q28" si="0">+SUM(M3:M3)*K3</f>
        <v>2.5000000000000001E-2</v>
      </c>
      <c r="R3" s="6">
        <f t="shared" ref="R3:R28" si="1">+SUM(N3:N3)*K3</f>
        <v>0.5</v>
      </c>
      <c r="S3" s="6">
        <f t="shared" ref="S3:S28" si="2">+SUM(O3:O3)*K3</f>
        <v>0.5</v>
      </c>
      <c r="T3" s="6">
        <f t="shared" ref="T3:T28" si="3">+SUM(P3:P3)*K3</f>
        <v>0.5</v>
      </c>
      <c r="U3" s="140">
        <f t="shared" ref="U3:U28" si="4">+MAX(Q3:T3)</f>
        <v>0.5</v>
      </c>
      <c r="V3" s="296">
        <v>0</v>
      </c>
      <c r="W3" s="296">
        <v>0</v>
      </c>
      <c r="X3" s="296">
        <v>0</v>
      </c>
      <c r="Y3" s="296">
        <v>0</v>
      </c>
      <c r="Z3" s="404" t="s">
        <v>139</v>
      </c>
      <c r="AA3" s="728" t="s">
        <v>195</v>
      </c>
      <c r="AB3" s="733" t="s">
        <v>196</v>
      </c>
    </row>
    <row r="4" spans="1:28" ht="49.95" customHeight="1" x14ac:dyDescent="0.3">
      <c r="A4" s="406"/>
      <c r="B4" s="409"/>
      <c r="C4" s="412"/>
      <c r="D4" s="387"/>
      <c r="E4" s="691"/>
      <c r="F4" s="691"/>
      <c r="G4" s="696"/>
      <c r="H4" s="696"/>
      <c r="I4" s="691"/>
      <c r="J4" s="697"/>
      <c r="K4" s="173">
        <v>0.5</v>
      </c>
      <c r="L4" s="172" t="s">
        <v>34</v>
      </c>
      <c r="M4" s="174">
        <v>0</v>
      </c>
      <c r="N4" s="174">
        <v>0</v>
      </c>
      <c r="O4" s="174">
        <v>0</v>
      </c>
      <c r="P4" s="174">
        <v>0</v>
      </c>
      <c r="Q4" s="156">
        <f t="shared" si="0"/>
        <v>0</v>
      </c>
      <c r="R4" s="156">
        <f t="shared" si="1"/>
        <v>0</v>
      </c>
      <c r="S4" s="156">
        <f t="shared" si="2"/>
        <v>0</v>
      </c>
      <c r="T4" s="156">
        <f t="shared" si="3"/>
        <v>0</v>
      </c>
      <c r="U4" s="157">
        <f t="shared" si="4"/>
        <v>0</v>
      </c>
      <c r="V4" s="297"/>
      <c r="W4" s="297"/>
      <c r="X4" s="297"/>
      <c r="Y4" s="297"/>
      <c r="Z4" s="397"/>
      <c r="AA4" s="729"/>
      <c r="AB4" s="733"/>
    </row>
    <row r="5" spans="1:28" ht="49.95" customHeight="1" x14ac:dyDescent="0.3">
      <c r="A5" s="406"/>
      <c r="B5" s="409"/>
      <c r="C5" s="412"/>
      <c r="D5" s="387"/>
      <c r="E5" s="691"/>
      <c r="F5" s="691"/>
      <c r="G5" s="696"/>
      <c r="H5" s="696"/>
      <c r="I5" s="691"/>
      <c r="J5" s="695" t="s">
        <v>853</v>
      </c>
      <c r="K5" s="169">
        <v>0.5</v>
      </c>
      <c r="L5" s="58" t="s">
        <v>30</v>
      </c>
      <c r="M5" s="60">
        <v>0</v>
      </c>
      <c r="N5" s="60">
        <v>0</v>
      </c>
      <c r="O5" s="60">
        <v>0</v>
      </c>
      <c r="P5" s="60">
        <v>1</v>
      </c>
      <c r="Q5" s="6">
        <f t="shared" si="0"/>
        <v>0</v>
      </c>
      <c r="R5" s="6">
        <f t="shared" si="1"/>
        <v>0</v>
      </c>
      <c r="S5" s="6">
        <f t="shared" si="2"/>
        <v>0</v>
      </c>
      <c r="T5" s="6">
        <f t="shared" si="3"/>
        <v>0.5</v>
      </c>
      <c r="U5" s="140">
        <f t="shared" si="4"/>
        <v>0.5</v>
      </c>
      <c r="V5" s="297"/>
      <c r="W5" s="297"/>
      <c r="X5" s="297"/>
      <c r="Y5" s="297"/>
      <c r="Z5" s="397"/>
      <c r="AA5" s="729"/>
      <c r="AB5" s="733"/>
    </row>
    <row r="6" spans="1:28" ht="49.95" customHeight="1" x14ac:dyDescent="0.3">
      <c r="A6" s="406"/>
      <c r="B6" s="409"/>
      <c r="C6" s="412"/>
      <c r="D6" s="387"/>
      <c r="E6" s="691"/>
      <c r="F6" s="691"/>
      <c r="G6" s="696"/>
      <c r="H6" s="696"/>
      <c r="I6" s="691"/>
      <c r="J6" s="697"/>
      <c r="K6" s="175">
        <v>0.5</v>
      </c>
      <c r="L6" s="172" t="s">
        <v>34</v>
      </c>
      <c r="M6" s="174">
        <v>0</v>
      </c>
      <c r="N6" s="174">
        <v>0</v>
      </c>
      <c r="O6" s="174">
        <v>0</v>
      </c>
      <c r="P6" s="174">
        <v>0</v>
      </c>
      <c r="Q6" s="156">
        <f t="shared" si="0"/>
        <v>0</v>
      </c>
      <c r="R6" s="156">
        <f t="shared" si="1"/>
        <v>0</v>
      </c>
      <c r="S6" s="156">
        <f t="shared" si="2"/>
        <v>0</v>
      </c>
      <c r="T6" s="156">
        <f t="shared" si="3"/>
        <v>0</v>
      </c>
      <c r="U6" s="157">
        <f t="shared" si="4"/>
        <v>0</v>
      </c>
      <c r="V6" s="297"/>
      <c r="W6" s="297"/>
      <c r="X6" s="297"/>
      <c r="Y6" s="297"/>
      <c r="Z6" s="397"/>
      <c r="AA6" s="729"/>
      <c r="AB6" s="733"/>
    </row>
    <row r="7" spans="1:28" ht="49.95" customHeight="1" x14ac:dyDescent="0.3">
      <c r="A7" s="406"/>
      <c r="B7" s="409"/>
      <c r="C7" s="412"/>
      <c r="D7" s="392" t="s">
        <v>197</v>
      </c>
      <c r="E7" s="693" t="s">
        <v>665</v>
      </c>
      <c r="F7" s="698">
        <v>54</v>
      </c>
      <c r="G7" s="693" t="s">
        <v>854</v>
      </c>
      <c r="H7" s="693" t="s">
        <v>855</v>
      </c>
      <c r="I7" s="694">
        <f>X7</f>
        <v>0</v>
      </c>
      <c r="J7" s="699" t="s">
        <v>856</v>
      </c>
      <c r="K7" s="145">
        <v>0.2</v>
      </c>
      <c r="L7" s="61" t="s">
        <v>30</v>
      </c>
      <c r="M7" s="62">
        <v>0.1</v>
      </c>
      <c r="N7" s="62">
        <v>0.8</v>
      </c>
      <c r="O7" s="62">
        <v>1</v>
      </c>
      <c r="P7" s="62">
        <v>1</v>
      </c>
      <c r="Q7" s="6">
        <f t="shared" si="0"/>
        <v>2.0000000000000004E-2</v>
      </c>
      <c r="R7" s="6">
        <f t="shared" si="1"/>
        <v>0.16000000000000003</v>
      </c>
      <c r="S7" s="6">
        <f t="shared" si="2"/>
        <v>0.2</v>
      </c>
      <c r="T7" s="6">
        <f t="shared" si="3"/>
        <v>0.2</v>
      </c>
      <c r="U7" s="140">
        <f t="shared" si="4"/>
        <v>0.2</v>
      </c>
      <c r="V7" s="296">
        <f>+Q8+Q10+Q12</f>
        <v>0</v>
      </c>
      <c r="W7" s="296">
        <f>+R8+R10+R12</f>
        <v>0</v>
      </c>
      <c r="X7" s="296">
        <f>+S8+S10+S12</f>
        <v>0</v>
      </c>
      <c r="Y7" s="296">
        <f>+T8+T10+T12</f>
        <v>0</v>
      </c>
      <c r="Z7" s="396" t="s">
        <v>91</v>
      </c>
      <c r="AA7" s="730" t="s">
        <v>198</v>
      </c>
      <c r="AB7" s="733"/>
    </row>
    <row r="8" spans="1:28" ht="49.95" customHeight="1" x14ac:dyDescent="0.3">
      <c r="A8" s="406"/>
      <c r="B8" s="409"/>
      <c r="C8" s="412"/>
      <c r="D8" s="384"/>
      <c r="E8" s="696"/>
      <c r="F8" s="700"/>
      <c r="G8" s="696"/>
      <c r="H8" s="696"/>
      <c r="I8" s="691"/>
      <c r="J8" s="701"/>
      <c r="K8" s="176">
        <v>0.2</v>
      </c>
      <c r="L8" s="172" t="s">
        <v>34</v>
      </c>
      <c r="M8" s="63">
        <v>0</v>
      </c>
      <c r="N8" s="63">
        <v>0</v>
      </c>
      <c r="O8" s="63">
        <v>0</v>
      </c>
      <c r="P8" s="63">
        <v>0</v>
      </c>
      <c r="Q8" s="156">
        <f t="shared" si="0"/>
        <v>0</v>
      </c>
      <c r="R8" s="156">
        <f t="shared" si="1"/>
        <v>0</v>
      </c>
      <c r="S8" s="156">
        <f t="shared" si="2"/>
        <v>0</v>
      </c>
      <c r="T8" s="156">
        <f t="shared" si="3"/>
        <v>0</v>
      </c>
      <c r="U8" s="157">
        <f t="shared" si="4"/>
        <v>0</v>
      </c>
      <c r="V8" s="297"/>
      <c r="W8" s="297"/>
      <c r="X8" s="297"/>
      <c r="Y8" s="297"/>
      <c r="Z8" s="397"/>
      <c r="AA8" s="729"/>
      <c r="AB8" s="733"/>
    </row>
    <row r="9" spans="1:28" ht="49.95" customHeight="1" x14ac:dyDescent="0.3">
      <c r="A9" s="406"/>
      <c r="B9" s="409"/>
      <c r="C9" s="412"/>
      <c r="D9" s="384"/>
      <c r="E9" s="696"/>
      <c r="F9" s="700"/>
      <c r="G9" s="696"/>
      <c r="H9" s="696"/>
      <c r="I9" s="691"/>
      <c r="J9" s="699" t="s">
        <v>857</v>
      </c>
      <c r="K9" s="145">
        <v>0.3</v>
      </c>
      <c r="L9" s="61" t="s">
        <v>30</v>
      </c>
      <c r="M9" s="62">
        <v>0.1</v>
      </c>
      <c r="N9" s="62">
        <v>0.6</v>
      </c>
      <c r="O9" s="62">
        <v>1</v>
      </c>
      <c r="P9" s="62">
        <v>1</v>
      </c>
      <c r="Q9" s="6">
        <f t="shared" si="0"/>
        <v>0.03</v>
      </c>
      <c r="R9" s="6">
        <f t="shared" si="1"/>
        <v>0.18</v>
      </c>
      <c r="S9" s="6">
        <f t="shared" si="2"/>
        <v>0.3</v>
      </c>
      <c r="T9" s="6">
        <f t="shared" si="3"/>
        <v>0.3</v>
      </c>
      <c r="U9" s="140">
        <f t="shared" si="4"/>
        <v>0.3</v>
      </c>
      <c r="V9" s="297"/>
      <c r="W9" s="297"/>
      <c r="X9" s="297"/>
      <c r="Y9" s="297"/>
      <c r="Z9" s="397"/>
      <c r="AA9" s="729"/>
      <c r="AB9" s="733"/>
    </row>
    <row r="10" spans="1:28" ht="49.95" customHeight="1" x14ac:dyDescent="0.3">
      <c r="A10" s="406"/>
      <c r="B10" s="409"/>
      <c r="C10" s="412"/>
      <c r="D10" s="384"/>
      <c r="E10" s="696"/>
      <c r="F10" s="700"/>
      <c r="G10" s="696"/>
      <c r="H10" s="696"/>
      <c r="I10" s="691"/>
      <c r="J10" s="701"/>
      <c r="K10" s="176">
        <v>0.3</v>
      </c>
      <c r="L10" s="172" t="s">
        <v>34</v>
      </c>
      <c r="M10" s="63">
        <v>0</v>
      </c>
      <c r="N10" s="63">
        <v>0</v>
      </c>
      <c r="O10" s="63">
        <v>0</v>
      </c>
      <c r="P10" s="63">
        <v>0</v>
      </c>
      <c r="Q10" s="156">
        <f t="shared" si="0"/>
        <v>0</v>
      </c>
      <c r="R10" s="156">
        <f t="shared" si="1"/>
        <v>0</v>
      </c>
      <c r="S10" s="156">
        <f t="shared" si="2"/>
        <v>0</v>
      </c>
      <c r="T10" s="156">
        <f t="shared" si="3"/>
        <v>0</v>
      </c>
      <c r="U10" s="157">
        <f t="shared" si="4"/>
        <v>0</v>
      </c>
      <c r="V10" s="297"/>
      <c r="W10" s="297"/>
      <c r="X10" s="297"/>
      <c r="Y10" s="297"/>
      <c r="Z10" s="397"/>
      <c r="AA10" s="729"/>
      <c r="AB10" s="733"/>
    </row>
    <row r="11" spans="1:28" ht="49.95" customHeight="1" x14ac:dyDescent="0.3">
      <c r="A11" s="406"/>
      <c r="B11" s="409"/>
      <c r="C11" s="412"/>
      <c r="D11" s="384"/>
      <c r="E11" s="696"/>
      <c r="F11" s="700"/>
      <c r="G11" s="696"/>
      <c r="H11" s="696"/>
      <c r="I11" s="691"/>
      <c r="J11" s="699" t="s">
        <v>858</v>
      </c>
      <c r="K11" s="145">
        <v>0.5</v>
      </c>
      <c r="L11" s="61" t="s">
        <v>30</v>
      </c>
      <c r="M11" s="62">
        <v>0</v>
      </c>
      <c r="N11" s="62">
        <v>0</v>
      </c>
      <c r="O11" s="62">
        <v>0.5</v>
      </c>
      <c r="P11" s="62">
        <v>1</v>
      </c>
      <c r="Q11" s="6">
        <f t="shared" si="0"/>
        <v>0</v>
      </c>
      <c r="R11" s="6">
        <f t="shared" si="1"/>
        <v>0</v>
      </c>
      <c r="S11" s="6">
        <f t="shared" si="2"/>
        <v>0.25</v>
      </c>
      <c r="T11" s="6">
        <f t="shared" si="3"/>
        <v>0.5</v>
      </c>
      <c r="U11" s="140">
        <f t="shared" si="4"/>
        <v>0.5</v>
      </c>
      <c r="V11" s="297"/>
      <c r="W11" s="297"/>
      <c r="X11" s="297"/>
      <c r="Y11" s="297"/>
      <c r="Z11" s="397"/>
      <c r="AA11" s="729"/>
      <c r="AB11" s="733"/>
    </row>
    <row r="12" spans="1:28" ht="71.400000000000006" customHeight="1" x14ac:dyDescent="0.3">
      <c r="A12" s="406"/>
      <c r="B12" s="409"/>
      <c r="C12" s="412"/>
      <c r="D12" s="385"/>
      <c r="E12" s="702"/>
      <c r="F12" s="703"/>
      <c r="G12" s="702"/>
      <c r="H12" s="702"/>
      <c r="I12" s="704"/>
      <c r="J12" s="701"/>
      <c r="K12" s="176">
        <v>0.5</v>
      </c>
      <c r="L12" s="172" t="s">
        <v>34</v>
      </c>
      <c r="M12" s="63">
        <v>0</v>
      </c>
      <c r="N12" s="63">
        <v>0</v>
      </c>
      <c r="O12" s="63">
        <v>0</v>
      </c>
      <c r="P12" s="63">
        <v>0</v>
      </c>
      <c r="Q12" s="156">
        <f t="shared" si="0"/>
        <v>0</v>
      </c>
      <c r="R12" s="156">
        <f t="shared" si="1"/>
        <v>0</v>
      </c>
      <c r="S12" s="156">
        <f t="shared" si="2"/>
        <v>0</v>
      </c>
      <c r="T12" s="156">
        <f t="shared" si="3"/>
        <v>0</v>
      </c>
      <c r="U12" s="157">
        <f t="shared" si="4"/>
        <v>0</v>
      </c>
      <c r="V12" s="298"/>
      <c r="W12" s="298"/>
      <c r="X12" s="298"/>
      <c r="Y12" s="298"/>
      <c r="Z12" s="397"/>
      <c r="AA12" s="729"/>
      <c r="AB12" s="733"/>
    </row>
    <row r="13" spans="1:28" ht="49.95" customHeight="1" x14ac:dyDescent="0.3">
      <c r="A13" s="406"/>
      <c r="B13" s="409"/>
      <c r="C13" s="412"/>
      <c r="D13" s="392" t="s">
        <v>199</v>
      </c>
      <c r="E13" s="693" t="s">
        <v>200</v>
      </c>
      <c r="F13" s="698">
        <v>55</v>
      </c>
      <c r="G13" s="693" t="s">
        <v>884</v>
      </c>
      <c r="H13" s="693" t="s">
        <v>885</v>
      </c>
      <c r="I13" s="694">
        <f>X13</f>
        <v>0</v>
      </c>
      <c r="J13" s="699" t="s">
        <v>859</v>
      </c>
      <c r="K13" s="145">
        <v>0.2</v>
      </c>
      <c r="L13" s="61" t="s">
        <v>30</v>
      </c>
      <c r="M13" s="62">
        <v>0.1</v>
      </c>
      <c r="N13" s="62">
        <v>0.8</v>
      </c>
      <c r="O13" s="62">
        <v>1</v>
      </c>
      <c r="P13" s="62">
        <v>1</v>
      </c>
      <c r="Q13" s="6">
        <f t="shared" si="0"/>
        <v>2.0000000000000004E-2</v>
      </c>
      <c r="R13" s="6">
        <f t="shared" si="1"/>
        <v>0.16000000000000003</v>
      </c>
      <c r="S13" s="6">
        <f t="shared" si="2"/>
        <v>0.2</v>
      </c>
      <c r="T13" s="6">
        <f t="shared" si="3"/>
        <v>0.2</v>
      </c>
      <c r="U13" s="140">
        <f t="shared" si="4"/>
        <v>0.2</v>
      </c>
      <c r="V13" s="296">
        <f>+Q14+Q16+Q18</f>
        <v>0</v>
      </c>
      <c r="W13" s="296">
        <f>+R14+R16+R18</f>
        <v>0</v>
      </c>
      <c r="X13" s="296">
        <f>+S14+S16+S18</f>
        <v>0</v>
      </c>
      <c r="Y13" s="296">
        <f>+T14+T16+T18</f>
        <v>0</v>
      </c>
      <c r="Z13" s="397"/>
      <c r="AA13" s="729"/>
      <c r="AB13" s="733"/>
    </row>
    <row r="14" spans="1:28" ht="49.95" customHeight="1" x14ac:dyDescent="0.3">
      <c r="A14" s="406"/>
      <c r="B14" s="409"/>
      <c r="C14" s="412"/>
      <c r="D14" s="384"/>
      <c r="E14" s="696"/>
      <c r="F14" s="700"/>
      <c r="G14" s="696"/>
      <c r="H14" s="696"/>
      <c r="I14" s="691"/>
      <c r="J14" s="701"/>
      <c r="K14" s="176">
        <v>0.2</v>
      </c>
      <c r="L14" s="172" t="s">
        <v>34</v>
      </c>
      <c r="M14" s="63">
        <v>0</v>
      </c>
      <c r="N14" s="63">
        <v>0</v>
      </c>
      <c r="O14" s="63">
        <v>0</v>
      </c>
      <c r="P14" s="63">
        <v>0</v>
      </c>
      <c r="Q14" s="156">
        <f t="shared" si="0"/>
        <v>0</v>
      </c>
      <c r="R14" s="156">
        <f t="shared" si="1"/>
        <v>0</v>
      </c>
      <c r="S14" s="156">
        <f t="shared" si="2"/>
        <v>0</v>
      </c>
      <c r="T14" s="156">
        <f t="shared" si="3"/>
        <v>0</v>
      </c>
      <c r="U14" s="157">
        <f t="shared" si="4"/>
        <v>0</v>
      </c>
      <c r="V14" s="297"/>
      <c r="W14" s="297"/>
      <c r="X14" s="297"/>
      <c r="Y14" s="297"/>
      <c r="Z14" s="397"/>
      <c r="AA14" s="729"/>
      <c r="AB14" s="733"/>
    </row>
    <row r="15" spans="1:28" ht="49.95" customHeight="1" x14ac:dyDescent="0.3">
      <c r="A15" s="406"/>
      <c r="B15" s="409"/>
      <c r="C15" s="412"/>
      <c r="D15" s="384"/>
      <c r="E15" s="696"/>
      <c r="F15" s="700"/>
      <c r="G15" s="696"/>
      <c r="H15" s="696"/>
      <c r="I15" s="691"/>
      <c r="J15" s="699" t="s">
        <v>860</v>
      </c>
      <c r="K15" s="145">
        <v>0.3</v>
      </c>
      <c r="L15" s="61" t="s">
        <v>30</v>
      </c>
      <c r="M15" s="62">
        <v>0</v>
      </c>
      <c r="N15" s="62">
        <v>0.1</v>
      </c>
      <c r="O15" s="62">
        <v>0.5</v>
      </c>
      <c r="P15" s="62">
        <v>1</v>
      </c>
      <c r="Q15" s="6">
        <f t="shared" si="0"/>
        <v>0</v>
      </c>
      <c r="R15" s="6">
        <f t="shared" si="1"/>
        <v>0.03</v>
      </c>
      <c r="S15" s="6">
        <f t="shared" si="2"/>
        <v>0.15</v>
      </c>
      <c r="T15" s="6">
        <f t="shared" si="3"/>
        <v>0.3</v>
      </c>
      <c r="U15" s="140">
        <f t="shared" si="4"/>
        <v>0.3</v>
      </c>
      <c r="V15" s="297"/>
      <c r="W15" s="297"/>
      <c r="X15" s="297"/>
      <c r="Y15" s="297"/>
      <c r="Z15" s="397"/>
      <c r="AA15" s="729"/>
      <c r="AB15" s="733"/>
    </row>
    <row r="16" spans="1:28" ht="49.95" customHeight="1" x14ac:dyDescent="0.3">
      <c r="A16" s="406"/>
      <c r="B16" s="409"/>
      <c r="C16" s="412"/>
      <c r="D16" s="384"/>
      <c r="E16" s="696"/>
      <c r="F16" s="700"/>
      <c r="G16" s="696"/>
      <c r="H16" s="696"/>
      <c r="I16" s="691"/>
      <c r="J16" s="701"/>
      <c r="K16" s="176">
        <v>0.3</v>
      </c>
      <c r="L16" s="172" t="s">
        <v>34</v>
      </c>
      <c r="M16" s="63">
        <v>0</v>
      </c>
      <c r="N16" s="63">
        <v>0</v>
      </c>
      <c r="O16" s="63">
        <v>0</v>
      </c>
      <c r="P16" s="63">
        <v>0</v>
      </c>
      <c r="Q16" s="156">
        <f t="shared" si="0"/>
        <v>0</v>
      </c>
      <c r="R16" s="156">
        <f t="shared" si="1"/>
        <v>0</v>
      </c>
      <c r="S16" s="156">
        <f t="shared" si="2"/>
        <v>0</v>
      </c>
      <c r="T16" s="156">
        <f t="shared" si="3"/>
        <v>0</v>
      </c>
      <c r="U16" s="157">
        <f t="shared" si="4"/>
        <v>0</v>
      </c>
      <c r="V16" s="297"/>
      <c r="W16" s="297"/>
      <c r="X16" s="297"/>
      <c r="Y16" s="297"/>
      <c r="Z16" s="397"/>
      <c r="AA16" s="729"/>
      <c r="AB16" s="733"/>
    </row>
    <row r="17" spans="1:28" ht="49.95" customHeight="1" x14ac:dyDescent="0.3">
      <c r="A17" s="406"/>
      <c r="B17" s="409"/>
      <c r="C17" s="412"/>
      <c r="D17" s="384"/>
      <c r="E17" s="696"/>
      <c r="F17" s="700"/>
      <c r="G17" s="696"/>
      <c r="H17" s="696"/>
      <c r="I17" s="691"/>
      <c r="J17" s="699" t="s">
        <v>886</v>
      </c>
      <c r="K17" s="145">
        <v>0.5</v>
      </c>
      <c r="L17" s="61" t="s">
        <v>30</v>
      </c>
      <c r="M17" s="62">
        <v>0</v>
      </c>
      <c r="N17" s="62">
        <v>0</v>
      </c>
      <c r="O17" s="62">
        <v>0.5</v>
      </c>
      <c r="P17" s="62">
        <v>1</v>
      </c>
      <c r="Q17" s="6">
        <f t="shared" si="0"/>
        <v>0</v>
      </c>
      <c r="R17" s="6">
        <f t="shared" si="1"/>
        <v>0</v>
      </c>
      <c r="S17" s="6">
        <f t="shared" si="2"/>
        <v>0.25</v>
      </c>
      <c r="T17" s="6">
        <f t="shared" si="3"/>
        <v>0.5</v>
      </c>
      <c r="U17" s="140">
        <f t="shared" si="4"/>
        <v>0.5</v>
      </c>
      <c r="V17" s="297"/>
      <c r="W17" s="297"/>
      <c r="X17" s="297"/>
      <c r="Y17" s="297"/>
      <c r="Z17" s="397"/>
      <c r="AA17" s="729"/>
      <c r="AB17" s="733"/>
    </row>
    <row r="18" spans="1:28" ht="93.6" customHeight="1" x14ac:dyDescent="0.3">
      <c r="A18" s="406"/>
      <c r="B18" s="409"/>
      <c r="C18" s="412"/>
      <c r="D18" s="385"/>
      <c r="E18" s="702"/>
      <c r="F18" s="703"/>
      <c r="G18" s="702"/>
      <c r="H18" s="702"/>
      <c r="I18" s="705"/>
      <c r="J18" s="701"/>
      <c r="K18" s="176">
        <v>0.5</v>
      </c>
      <c r="L18" s="172" t="s">
        <v>34</v>
      </c>
      <c r="M18" s="63">
        <v>0</v>
      </c>
      <c r="N18" s="63">
        <v>0</v>
      </c>
      <c r="O18" s="63">
        <v>0</v>
      </c>
      <c r="P18" s="63">
        <v>0</v>
      </c>
      <c r="Q18" s="156">
        <f t="shared" si="0"/>
        <v>0</v>
      </c>
      <c r="R18" s="156">
        <f t="shared" si="1"/>
        <v>0</v>
      </c>
      <c r="S18" s="156">
        <f t="shared" si="2"/>
        <v>0</v>
      </c>
      <c r="T18" s="156">
        <f t="shared" si="3"/>
        <v>0</v>
      </c>
      <c r="U18" s="157">
        <f t="shared" si="4"/>
        <v>0</v>
      </c>
      <c r="V18" s="298"/>
      <c r="W18" s="298"/>
      <c r="X18" s="298"/>
      <c r="Y18" s="298"/>
      <c r="Z18" s="397"/>
      <c r="AA18" s="729"/>
      <c r="AB18" s="733"/>
    </row>
    <row r="19" spans="1:28" ht="49.95" customHeight="1" x14ac:dyDescent="0.3">
      <c r="A19" s="406"/>
      <c r="B19" s="409"/>
      <c r="C19" s="412"/>
      <c r="D19" s="386" t="s">
        <v>201</v>
      </c>
      <c r="E19" s="693" t="s">
        <v>202</v>
      </c>
      <c r="F19" s="698">
        <v>56</v>
      </c>
      <c r="G19" s="693" t="s">
        <v>887</v>
      </c>
      <c r="H19" s="693" t="s">
        <v>888</v>
      </c>
      <c r="I19" s="706">
        <v>0</v>
      </c>
      <c r="J19" s="699" t="s">
        <v>861</v>
      </c>
      <c r="K19" s="145">
        <v>0.3</v>
      </c>
      <c r="L19" s="61" t="s">
        <v>30</v>
      </c>
      <c r="M19" s="62">
        <v>0.1</v>
      </c>
      <c r="N19" s="62">
        <v>0.4</v>
      </c>
      <c r="O19" s="62">
        <v>0.8</v>
      </c>
      <c r="P19" s="62">
        <v>1</v>
      </c>
      <c r="Q19" s="62">
        <f t="shared" si="0"/>
        <v>0.03</v>
      </c>
      <c r="R19" s="6">
        <f t="shared" si="1"/>
        <v>0.12</v>
      </c>
      <c r="S19" s="6">
        <f t="shared" si="2"/>
        <v>0.24</v>
      </c>
      <c r="T19" s="6">
        <f t="shared" si="3"/>
        <v>0.3</v>
      </c>
      <c r="U19" s="140">
        <f t="shared" si="4"/>
        <v>0.3</v>
      </c>
      <c r="V19" s="296">
        <v>0</v>
      </c>
      <c r="W19" s="296">
        <v>0</v>
      </c>
      <c r="X19" s="296">
        <v>0</v>
      </c>
      <c r="Y19" s="296">
        <v>0</v>
      </c>
      <c r="Z19" s="397"/>
      <c r="AA19" s="729"/>
      <c r="AB19" s="733"/>
    </row>
    <row r="20" spans="1:28" ht="88.8" customHeight="1" x14ac:dyDescent="0.3">
      <c r="A20" s="406"/>
      <c r="B20" s="409"/>
      <c r="C20" s="412"/>
      <c r="D20" s="387"/>
      <c r="E20" s="696"/>
      <c r="F20" s="700"/>
      <c r="G20" s="696"/>
      <c r="H20" s="696"/>
      <c r="I20" s="707"/>
      <c r="J20" s="701"/>
      <c r="K20" s="176">
        <v>0.3</v>
      </c>
      <c r="L20" s="172" t="s">
        <v>34</v>
      </c>
      <c r="M20" s="63">
        <v>0</v>
      </c>
      <c r="N20" s="63">
        <v>0</v>
      </c>
      <c r="O20" s="63">
        <v>0</v>
      </c>
      <c r="P20" s="63">
        <v>0</v>
      </c>
      <c r="Q20" s="156">
        <f t="shared" si="0"/>
        <v>0</v>
      </c>
      <c r="R20" s="156">
        <f t="shared" si="1"/>
        <v>0</v>
      </c>
      <c r="S20" s="156">
        <f t="shared" si="2"/>
        <v>0</v>
      </c>
      <c r="T20" s="156">
        <f t="shared" si="3"/>
        <v>0</v>
      </c>
      <c r="U20" s="157">
        <f t="shared" si="4"/>
        <v>0</v>
      </c>
      <c r="V20" s="297"/>
      <c r="W20" s="297"/>
      <c r="X20" s="297"/>
      <c r="Y20" s="297"/>
      <c r="Z20" s="397"/>
      <c r="AA20" s="729"/>
      <c r="AB20" s="733"/>
    </row>
    <row r="21" spans="1:28" ht="49.95" customHeight="1" x14ac:dyDescent="0.3">
      <c r="A21" s="406"/>
      <c r="B21" s="409"/>
      <c r="C21" s="412"/>
      <c r="D21" s="387"/>
      <c r="E21" s="696"/>
      <c r="F21" s="700"/>
      <c r="G21" s="696"/>
      <c r="H21" s="696"/>
      <c r="I21" s="707"/>
      <c r="J21" s="699" t="s">
        <v>862</v>
      </c>
      <c r="K21" s="145">
        <v>0.3</v>
      </c>
      <c r="L21" s="61" t="s">
        <v>30</v>
      </c>
      <c r="M21" s="62">
        <v>0.1</v>
      </c>
      <c r="N21" s="62">
        <v>0.4</v>
      </c>
      <c r="O21" s="62">
        <v>0.8</v>
      </c>
      <c r="P21" s="62">
        <v>1</v>
      </c>
      <c r="Q21" s="6">
        <f t="shared" si="0"/>
        <v>0.03</v>
      </c>
      <c r="R21" s="6">
        <f t="shared" si="1"/>
        <v>0.12</v>
      </c>
      <c r="S21" s="6">
        <f t="shared" si="2"/>
        <v>0.24</v>
      </c>
      <c r="T21" s="6">
        <f t="shared" si="3"/>
        <v>0.3</v>
      </c>
      <c r="U21" s="140">
        <f t="shared" si="4"/>
        <v>0.3</v>
      </c>
      <c r="V21" s="297"/>
      <c r="W21" s="297"/>
      <c r="X21" s="297"/>
      <c r="Y21" s="297"/>
      <c r="Z21" s="397"/>
      <c r="AA21" s="729"/>
      <c r="AB21" s="733"/>
    </row>
    <row r="22" spans="1:28" ht="94.8" customHeight="1" x14ac:dyDescent="0.3">
      <c r="A22" s="406"/>
      <c r="B22" s="409"/>
      <c r="C22" s="412"/>
      <c r="D22" s="387"/>
      <c r="E22" s="696"/>
      <c r="F22" s="700"/>
      <c r="G22" s="696"/>
      <c r="H22" s="696"/>
      <c r="I22" s="707"/>
      <c r="J22" s="701"/>
      <c r="K22" s="176">
        <v>0.3</v>
      </c>
      <c r="L22" s="172" t="s">
        <v>34</v>
      </c>
      <c r="M22" s="63">
        <v>0</v>
      </c>
      <c r="N22" s="63">
        <v>0</v>
      </c>
      <c r="O22" s="63">
        <v>0</v>
      </c>
      <c r="P22" s="63">
        <v>0</v>
      </c>
      <c r="Q22" s="156">
        <f t="shared" si="0"/>
        <v>0</v>
      </c>
      <c r="R22" s="156">
        <f t="shared" si="1"/>
        <v>0</v>
      </c>
      <c r="S22" s="156">
        <f t="shared" si="2"/>
        <v>0</v>
      </c>
      <c r="T22" s="156">
        <f t="shared" si="3"/>
        <v>0</v>
      </c>
      <c r="U22" s="157">
        <f t="shared" si="4"/>
        <v>0</v>
      </c>
      <c r="V22" s="297"/>
      <c r="W22" s="297"/>
      <c r="X22" s="297"/>
      <c r="Y22" s="297"/>
      <c r="Z22" s="397"/>
      <c r="AA22" s="729"/>
      <c r="AB22" s="733"/>
    </row>
    <row r="23" spans="1:28" ht="49.95" customHeight="1" x14ac:dyDescent="0.3">
      <c r="A23" s="406"/>
      <c r="B23" s="409"/>
      <c r="C23" s="412"/>
      <c r="D23" s="387"/>
      <c r="E23" s="696"/>
      <c r="F23" s="700"/>
      <c r="G23" s="696"/>
      <c r="H23" s="696"/>
      <c r="I23" s="707"/>
      <c r="J23" s="699" t="s">
        <v>863</v>
      </c>
      <c r="K23" s="145">
        <v>0.4</v>
      </c>
      <c r="L23" s="61" t="s">
        <v>30</v>
      </c>
      <c r="M23" s="62">
        <v>0</v>
      </c>
      <c r="N23" s="62">
        <v>0</v>
      </c>
      <c r="O23" s="62">
        <v>0.5</v>
      </c>
      <c r="P23" s="62">
        <v>1</v>
      </c>
      <c r="Q23" s="6">
        <f t="shared" si="0"/>
        <v>0</v>
      </c>
      <c r="R23" s="6">
        <f t="shared" si="1"/>
        <v>0</v>
      </c>
      <c r="S23" s="6">
        <f t="shared" si="2"/>
        <v>0.2</v>
      </c>
      <c r="T23" s="6">
        <f t="shared" si="3"/>
        <v>0.4</v>
      </c>
      <c r="U23" s="140">
        <f t="shared" si="4"/>
        <v>0.4</v>
      </c>
      <c r="V23" s="297"/>
      <c r="W23" s="297"/>
      <c r="X23" s="297"/>
      <c r="Y23" s="297"/>
      <c r="Z23" s="397"/>
      <c r="AA23" s="729"/>
      <c r="AB23" s="733"/>
    </row>
    <row r="24" spans="1:28" ht="76.8" customHeight="1" x14ac:dyDescent="0.3">
      <c r="A24" s="406"/>
      <c r="B24" s="409"/>
      <c r="C24" s="412"/>
      <c r="D24" s="387"/>
      <c r="E24" s="696"/>
      <c r="F24" s="700"/>
      <c r="G24" s="696"/>
      <c r="H24" s="696"/>
      <c r="I24" s="707"/>
      <c r="J24" s="701"/>
      <c r="K24" s="176">
        <v>0.4</v>
      </c>
      <c r="L24" s="172" t="s">
        <v>34</v>
      </c>
      <c r="M24" s="63">
        <v>0</v>
      </c>
      <c r="N24" s="63">
        <v>0</v>
      </c>
      <c r="O24" s="63">
        <v>0</v>
      </c>
      <c r="P24" s="63">
        <v>0</v>
      </c>
      <c r="Q24" s="156">
        <f t="shared" si="0"/>
        <v>0</v>
      </c>
      <c r="R24" s="156">
        <f t="shared" si="1"/>
        <v>0</v>
      </c>
      <c r="S24" s="156">
        <f t="shared" si="2"/>
        <v>0</v>
      </c>
      <c r="T24" s="156">
        <f t="shared" si="3"/>
        <v>0</v>
      </c>
      <c r="U24" s="157">
        <f t="shared" si="4"/>
        <v>0</v>
      </c>
      <c r="V24" s="297"/>
      <c r="W24" s="297"/>
      <c r="X24" s="297"/>
      <c r="Y24" s="297"/>
      <c r="Z24" s="397"/>
      <c r="AA24" s="729"/>
      <c r="AB24" s="733"/>
    </row>
    <row r="25" spans="1:28" ht="49.95" customHeight="1" x14ac:dyDescent="0.3">
      <c r="A25" s="406"/>
      <c r="B25" s="409"/>
      <c r="C25" s="392" t="s">
        <v>203</v>
      </c>
      <c r="D25" s="392" t="s">
        <v>204</v>
      </c>
      <c r="E25" s="693" t="s">
        <v>205</v>
      </c>
      <c r="F25" s="698">
        <v>57</v>
      </c>
      <c r="G25" s="693" t="s">
        <v>206</v>
      </c>
      <c r="H25" s="693" t="s">
        <v>194</v>
      </c>
      <c r="I25" s="694">
        <f>X25</f>
        <v>0</v>
      </c>
      <c r="J25" s="699" t="s">
        <v>864</v>
      </c>
      <c r="K25" s="145">
        <v>0.4</v>
      </c>
      <c r="L25" s="64" t="s">
        <v>30</v>
      </c>
      <c r="M25" s="59">
        <v>0.05</v>
      </c>
      <c r="N25" s="59">
        <v>0.25</v>
      </c>
      <c r="O25" s="59">
        <v>0.5</v>
      </c>
      <c r="P25" s="62">
        <v>1</v>
      </c>
      <c r="Q25" s="6">
        <f t="shared" si="0"/>
        <v>2.0000000000000004E-2</v>
      </c>
      <c r="R25" s="6">
        <f t="shared" si="1"/>
        <v>0.1</v>
      </c>
      <c r="S25" s="6">
        <f t="shared" si="2"/>
        <v>0.2</v>
      </c>
      <c r="T25" s="6">
        <f t="shared" si="3"/>
        <v>0.4</v>
      </c>
      <c r="U25" s="140">
        <f t="shared" si="4"/>
        <v>0.4</v>
      </c>
      <c r="V25" s="296">
        <f>+Q26+Q28</f>
        <v>0</v>
      </c>
      <c r="W25" s="296">
        <f>+R26+R28</f>
        <v>0</v>
      </c>
      <c r="X25" s="296">
        <f>+S26+S28</f>
        <v>0</v>
      </c>
      <c r="Y25" s="296">
        <f>+T26+T28</f>
        <v>0</v>
      </c>
      <c r="Z25" s="396" t="s">
        <v>207</v>
      </c>
      <c r="AA25" s="730" t="s">
        <v>208</v>
      </c>
      <c r="AB25" s="733"/>
    </row>
    <row r="26" spans="1:28" ht="49.95" customHeight="1" x14ac:dyDescent="0.3">
      <c r="A26" s="406"/>
      <c r="B26" s="409"/>
      <c r="C26" s="384"/>
      <c r="D26" s="384"/>
      <c r="E26" s="696"/>
      <c r="F26" s="700"/>
      <c r="G26" s="696"/>
      <c r="H26" s="696"/>
      <c r="I26" s="691"/>
      <c r="J26" s="701"/>
      <c r="K26" s="284">
        <v>0.4</v>
      </c>
      <c r="L26" s="285" t="s">
        <v>34</v>
      </c>
      <c r="M26" s="535">
        <v>0</v>
      </c>
      <c r="N26" s="535">
        <v>0</v>
      </c>
      <c r="O26" s="535">
        <v>0</v>
      </c>
      <c r="P26" s="63">
        <v>0</v>
      </c>
      <c r="Q26" s="156">
        <f t="shared" si="0"/>
        <v>0</v>
      </c>
      <c r="R26" s="156">
        <f t="shared" si="1"/>
        <v>0</v>
      </c>
      <c r="S26" s="156">
        <f t="shared" si="2"/>
        <v>0</v>
      </c>
      <c r="T26" s="156">
        <f t="shared" si="3"/>
        <v>0</v>
      </c>
      <c r="U26" s="157">
        <f t="shared" si="4"/>
        <v>0</v>
      </c>
      <c r="V26" s="297"/>
      <c r="W26" s="297"/>
      <c r="X26" s="297"/>
      <c r="Y26" s="297"/>
      <c r="Z26" s="397"/>
      <c r="AA26" s="729"/>
      <c r="AB26" s="733"/>
    </row>
    <row r="27" spans="1:28" ht="49.95" customHeight="1" x14ac:dyDescent="0.3">
      <c r="A27" s="406"/>
      <c r="B27" s="409"/>
      <c r="C27" s="384"/>
      <c r="D27" s="384"/>
      <c r="E27" s="696"/>
      <c r="F27" s="700"/>
      <c r="G27" s="696"/>
      <c r="H27" s="696"/>
      <c r="I27" s="691"/>
      <c r="J27" s="699" t="s">
        <v>612</v>
      </c>
      <c r="K27" s="145">
        <v>0.6</v>
      </c>
      <c r="L27" s="64" t="s">
        <v>30</v>
      </c>
      <c r="M27" s="59">
        <v>0</v>
      </c>
      <c r="N27" s="59">
        <v>0</v>
      </c>
      <c r="O27" s="59">
        <v>0.5</v>
      </c>
      <c r="P27" s="62">
        <v>1</v>
      </c>
      <c r="Q27" s="6">
        <f t="shared" si="0"/>
        <v>0</v>
      </c>
      <c r="R27" s="6">
        <f t="shared" si="1"/>
        <v>0</v>
      </c>
      <c r="S27" s="6">
        <f t="shared" si="2"/>
        <v>0.3</v>
      </c>
      <c r="T27" s="6">
        <f t="shared" si="3"/>
        <v>0.6</v>
      </c>
      <c r="U27" s="140">
        <f t="shared" si="4"/>
        <v>0.6</v>
      </c>
      <c r="V27" s="297"/>
      <c r="W27" s="297"/>
      <c r="X27" s="297"/>
      <c r="Y27" s="297"/>
      <c r="Z27" s="397"/>
      <c r="AA27" s="729"/>
      <c r="AB27" s="733"/>
    </row>
    <row r="28" spans="1:28" ht="49.95" customHeight="1" x14ac:dyDescent="0.3">
      <c r="A28" s="406"/>
      <c r="B28" s="409"/>
      <c r="C28" s="384"/>
      <c r="D28" s="385"/>
      <c r="E28" s="702"/>
      <c r="F28" s="703"/>
      <c r="G28" s="702"/>
      <c r="H28" s="702"/>
      <c r="I28" s="704"/>
      <c r="J28" s="701"/>
      <c r="K28" s="284">
        <v>0.6</v>
      </c>
      <c r="L28" s="285" t="s">
        <v>34</v>
      </c>
      <c r="M28" s="535">
        <v>0</v>
      </c>
      <c r="N28" s="535">
        <v>0</v>
      </c>
      <c r="O28" s="535">
        <v>0</v>
      </c>
      <c r="P28" s="63">
        <v>0</v>
      </c>
      <c r="Q28" s="156">
        <f t="shared" si="0"/>
        <v>0</v>
      </c>
      <c r="R28" s="156">
        <f t="shared" si="1"/>
        <v>0</v>
      </c>
      <c r="S28" s="156">
        <f t="shared" si="2"/>
        <v>0</v>
      </c>
      <c r="T28" s="156">
        <f t="shared" si="3"/>
        <v>0</v>
      </c>
      <c r="U28" s="157">
        <f t="shared" si="4"/>
        <v>0</v>
      </c>
      <c r="V28" s="298"/>
      <c r="W28" s="298"/>
      <c r="X28" s="298"/>
      <c r="Y28" s="298"/>
      <c r="Z28" s="398"/>
      <c r="AA28" s="731"/>
      <c r="AB28" s="733"/>
    </row>
    <row r="29" spans="1:28" ht="49.95" customHeight="1" x14ac:dyDescent="0.3">
      <c r="A29" s="406"/>
      <c r="B29" s="409"/>
      <c r="C29" s="384"/>
      <c r="D29" s="392" t="s">
        <v>865</v>
      </c>
      <c r="E29" s="693" t="s">
        <v>618</v>
      </c>
      <c r="F29" s="698">
        <v>58</v>
      </c>
      <c r="G29" s="693" t="s">
        <v>889</v>
      </c>
      <c r="H29" s="693" t="s">
        <v>866</v>
      </c>
      <c r="I29" s="694">
        <f>X29</f>
        <v>0</v>
      </c>
      <c r="J29" s="699" t="s">
        <v>619</v>
      </c>
      <c r="K29" s="145">
        <v>0.4</v>
      </c>
      <c r="L29" s="61" t="s">
        <v>30</v>
      </c>
      <c r="M29" s="62">
        <v>0</v>
      </c>
      <c r="N29" s="62">
        <v>0.5</v>
      </c>
      <c r="O29" s="62">
        <v>0.5</v>
      </c>
      <c r="P29" s="62">
        <v>1</v>
      </c>
      <c r="Q29" s="6">
        <f t="shared" ref="Q29:Q56" si="5">+SUM(M29:M29)*K29</f>
        <v>0</v>
      </c>
      <c r="R29" s="6">
        <f t="shared" ref="R29:R56" si="6">+SUM(N29:N29)*K29</f>
        <v>0.2</v>
      </c>
      <c r="S29" s="6">
        <f t="shared" ref="S29:S56" si="7">+SUM(O29:O29)*K29</f>
        <v>0.2</v>
      </c>
      <c r="T29" s="6">
        <f t="shared" ref="T29:T56" si="8">+SUM(P29:P29)*K29</f>
        <v>0.4</v>
      </c>
      <c r="U29" s="140">
        <f t="shared" ref="U29:U56" si="9">+MAX(Q29:T29)</f>
        <v>0.4</v>
      </c>
      <c r="V29" s="296">
        <f>+Q30+Q34</f>
        <v>0</v>
      </c>
      <c r="W29" s="296">
        <f>+R30+R34</f>
        <v>0</v>
      </c>
      <c r="X29" s="296">
        <f>+S30+S34</f>
        <v>0</v>
      </c>
      <c r="Y29" s="296">
        <f>+T30+T34</f>
        <v>0</v>
      </c>
      <c r="Z29" s="396" t="s">
        <v>101</v>
      </c>
      <c r="AA29" s="730" t="s">
        <v>210</v>
      </c>
      <c r="AB29" s="733"/>
    </row>
    <row r="30" spans="1:28" ht="51.6" customHeight="1" x14ac:dyDescent="0.3">
      <c r="A30" s="406"/>
      <c r="B30" s="409"/>
      <c r="C30" s="384"/>
      <c r="D30" s="384"/>
      <c r="E30" s="696"/>
      <c r="F30" s="700"/>
      <c r="G30" s="696"/>
      <c r="H30" s="696"/>
      <c r="I30" s="691"/>
      <c r="J30" s="701"/>
      <c r="K30" s="176">
        <v>0.4</v>
      </c>
      <c r="L30" s="172" t="s">
        <v>34</v>
      </c>
      <c r="M30" s="63">
        <v>0</v>
      </c>
      <c r="N30" s="63">
        <v>0</v>
      </c>
      <c r="O30" s="63">
        <v>0</v>
      </c>
      <c r="P30" s="63">
        <v>0</v>
      </c>
      <c r="Q30" s="156">
        <f t="shared" si="5"/>
        <v>0</v>
      </c>
      <c r="R30" s="156">
        <f t="shared" si="6"/>
        <v>0</v>
      </c>
      <c r="S30" s="156">
        <f t="shared" si="7"/>
        <v>0</v>
      </c>
      <c r="T30" s="156">
        <f t="shared" si="8"/>
        <v>0</v>
      </c>
      <c r="U30" s="157">
        <f t="shared" si="9"/>
        <v>0</v>
      </c>
      <c r="V30" s="297"/>
      <c r="W30" s="297"/>
      <c r="X30" s="297"/>
      <c r="Y30" s="297"/>
      <c r="Z30" s="398"/>
      <c r="AA30" s="318"/>
      <c r="AB30" s="733"/>
    </row>
    <row r="31" spans="1:28" ht="81.599999999999994" customHeight="1" x14ac:dyDescent="0.3">
      <c r="A31" s="406"/>
      <c r="B31" s="409"/>
      <c r="C31" s="384"/>
      <c r="D31" s="384"/>
      <c r="E31" s="696"/>
      <c r="F31" s="700"/>
      <c r="G31" s="696"/>
      <c r="H31" s="696"/>
      <c r="I31" s="691"/>
      <c r="J31" s="708" t="s">
        <v>890</v>
      </c>
      <c r="K31" s="145">
        <v>0.3</v>
      </c>
      <c r="L31" s="61" t="s">
        <v>30</v>
      </c>
      <c r="M31" s="62">
        <v>0</v>
      </c>
      <c r="N31" s="62">
        <v>0</v>
      </c>
      <c r="O31" s="62">
        <v>0</v>
      </c>
      <c r="P31" s="62">
        <v>1</v>
      </c>
      <c r="Q31" s="6">
        <f t="shared" ref="Q31:Q32" si="10">+SUM(M31:M31)*K31</f>
        <v>0</v>
      </c>
      <c r="R31" s="6">
        <f t="shared" ref="R31:R32" si="11">+SUM(N31:N31)*K31</f>
        <v>0</v>
      </c>
      <c r="S31" s="6">
        <f t="shared" ref="S31:S32" si="12">+SUM(O31:O31)*K31</f>
        <v>0</v>
      </c>
      <c r="T31" s="6">
        <f t="shared" ref="T31:T32" si="13">+SUM(P31:P31)*K31</f>
        <v>0.3</v>
      </c>
      <c r="U31" s="140">
        <f t="shared" ref="U31:U32" si="14">+MAX(Q31:T31)</f>
        <v>0.3</v>
      </c>
      <c r="V31" s="297"/>
      <c r="W31" s="297"/>
      <c r="X31" s="297"/>
      <c r="Y31" s="297"/>
      <c r="Z31" s="396" t="s">
        <v>87</v>
      </c>
      <c r="AA31" s="318"/>
      <c r="AB31" s="733"/>
    </row>
    <row r="32" spans="1:28" ht="35.4" customHeight="1" x14ac:dyDescent="0.3">
      <c r="A32" s="406"/>
      <c r="B32" s="409"/>
      <c r="C32" s="384"/>
      <c r="D32" s="384"/>
      <c r="E32" s="696"/>
      <c r="F32" s="700"/>
      <c r="G32" s="696"/>
      <c r="H32" s="696"/>
      <c r="I32" s="691"/>
      <c r="J32" s="709"/>
      <c r="K32" s="176">
        <v>0.3</v>
      </c>
      <c r="L32" s="172" t="s">
        <v>34</v>
      </c>
      <c r="M32" s="63">
        <v>0</v>
      </c>
      <c r="N32" s="63">
        <v>0</v>
      </c>
      <c r="O32" s="63">
        <v>0</v>
      </c>
      <c r="P32" s="63">
        <v>0</v>
      </c>
      <c r="Q32" s="156">
        <f t="shared" si="10"/>
        <v>0</v>
      </c>
      <c r="R32" s="156">
        <f t="shared" si="11"/>
        <v>0</v>
      </c>
      <c r="S32" s="156">
        <f t="shared" si="12"/>
        <v>0</v>
      </c>
      <c r="T32" s="156">
        <f t="shared" si="13"/>
        <v>0</v>
      </c>
      <c r="U32" s="157">
        <f t="shared" si="14"/>
        <v>0</v>
      </c>
      <c r="V32" s="297"/>
      <c r="W32" s="297"/>
      <c r="X32" s="297"/>
      <c r="Y32" s="297"/>
      <c r="Z32" s="397"/>
      <c r="AA32" s="318"/>
      <c r="AB32" s="733"/>
    </row>
    <row r="33" spans="1:29" ht="49.95" customHeight="1" x14ac:dyDescent="0.3">
      <c r="A33" s="406"/>
      <c r="B33" s="409"/>
      <c r="C33" s="384"/>
      <c r="D33" s="384"/>
      <c r="E33" s="696"/>
      <c r="F33" s="700"/>
      <c r="G33" s="696"/>
      <c r="H33" s="696"/>
      <c r="I33" s="691"/>
      <c r="J33" s="699" t="s">
        <v>675</v>
      </c>
      <c r="K33" s="145">
        <v>0.3</v>
      </c>
      <c r="L33" s="61" t="s">
        <v>30</v>
      </c>
      <c r="M33" s="62">
        <v>0</v>
      </c>
      <c r="N33" s="62">
        <v>0</v>
      </c>
      <c r="O33" s="62">
        <v>0</v>
      </c>
      <c r="P33" s="62">
        <v>1</v>
      </c>
      <c r="Q33" s="6">
        <f t="shared" si="5"/>
        <v>0</v>
      </c>
      <c r="R33" s="6">
        <f t="shared" si="6"/>
        <v>0</v>
      </c>
      <c r="S33" s="6">
        <f t="shared" si="7"/>
        <v>0</v>
      </c>
      <c r="T33" s="6">
        <f t="shared" si="8"/>
        <v>0.3</v>
      </c>
      <c r="U33" s="140">
        <f t="shared" si="9"/>
        <v>0.3</v>
      </c>
      <c r="V33" s="297"/>
      <c r="W33" s="297"/>
      <c r="X33" s="297"/>
      <c r="Y33" s="297"/>
      <c r="Z33" s="397"/>
      <c r="AA33" s="318"/>
      <c r="AB33" s="733"/>
      <c r="AC33" s="283"/>
    </row>
    <row r="34" spans="1:29" ht="95.4" customHeight="1" x14ac:dyDescent="0.3">
      <c r="A34" s="406"/>
      <c r="B34" s="409"/>
      <c r="C34" s="384"/>
      <c r="D34" s="384"/>
      <c r="E34" s="702"/>
      <c r="F34" s="703"/>
      <c r="G34" s="702"/>
      <c r="H34" s="702"/>
      <c r="I34" s="704"/>
      <c r="J34" s="701"/>
      <c r="K34" s="176">
        <v>0.3</v>
      </c>
      <c r="L34" s="172" t="s">
        <v>34</v>
      </c>
      <c r="M34" s="63">
        <v>0</v>
      </c>
      <c r="N34" s="63">
        <v>0</v>
      </c>
      <c r="O34" s="63">
        <v>0</v>
      </c>
      <c r="P34" s="63">
        <v>0</v>
      </c>
      <c r="Q34" s="156">
        <f t="shared" si="5"/>
        <v>0</v>
      </c>
      <c r="R34" s="156">
        <f t="shared" si="6"/>
        <v>0</v>
      </c>
      <c r="S34" s="156">
        <f t="shared" si="7"/>
        <v>0</v>
      </c>
      <c r="T34" s="156">
        <f t="shared" si="8"/>
        <v>0</v>
      </c>
      <c r="U34" s="157">
        <f t="shared" si="9"/>
        <v>0</v>
      </c>
      <c r="V34" s="298"/>
      <c r="W34" s="298"/>
      <c r="X34" s="298"/>
      <c r="Y34" s="298"/>
      <c r="Z34" s="398"/>
      <c r="AA34" s="732"/>
      <c r="AB34" s="733"/>
    </row>
    <row r="35" spans="1:29" ht="49.95" customHeight="1" x14ac:dyDescent="0.3">
      <c r="A35" s="406"/>
      <c r="B35" s="409"/>
      <c r="C35" s="384"/>
      <c r="D35" s="384"/>
      <c r="E35" s="693" t="s">
        <v>668</v>
      </c>
      <c r="F35" s="698">
        <v>59</v>
      </c>
      <c r="G35" s="693" t="s">
        <v>891</v>
      </c>
      <c r="H35" s="693" t="s">
        <v>892</v>
      </c>
      <c r="I35" s="694">
        <f>X35</f>
        <v>0</v>
      </c>
      <c r="J35" s="699" t="s">
        <v>893</v>
      </c>
      <c r="K35" s="145">
        <v>0.2</v>
      </c>
      <c r="L35" s="64" t="s">
        <v>30</v>
      </c>
      <c r="M35" s="59">
        <v>0</v>
      </c>
      <c r="N35" s="59">
        <v>0.1</v>
      </c>
      <c r="O35" s="59">
        <v>0.6</v>
      </c>
      <c r="P35" s="59">
        <v>1</v>
      </c>
      <c r="Q35" s="6">
        <f t="shared" si="5"/>
        <v>0</v>
      </c>
      <c r="R35" s="6">
        <f t="shared" si="6"/>
        <v>2.0000000000000004E-2</v>
      </c>
      <c r="S35" s="6">
        <f t="shared" si="7"/>
        <v>0.12</v>
      </c>
      <c r="T35" s="6">
        <f t="shared" si="8"/>
        <v>0.2</v>
      </c>
      <c r="U35" s="140">
        <f t="shared" si="9"/>
        <v>0.2</v>
      </c>
      <c r="V35" s="296">
        <f>+Q36+Q38+Q40</f>
        <v>0</v>
      </c>
      <c r="W35" s="296">
        <f>+R36+R38+R40</f>
        <v>0</v>
      </c>
      <c r="X35" s="296">
        <f>+S36+S38+S40</f>
        <v>0</v>
      </c>
      <c r="Y35" s="296">
        <f>+T36+T38+T40</f>
        <v>0</v>
      </c>
      <c r="Z35" s="396" t="s">
        <v>91</v>
      </c>
      <c r="AA35" s="730" t="s">
        <v>209</v>
      </c>
      <c r="AB35" s="733"/>
    </row>
    <row r="36" spans="1:29" ht="49.95" customHeight="1" x14ac:dyDescent="0.3">
      <c r="A36" s="406"/>
      <c r="B36" s="409"/>
      <c r="C36" s="384"/>
      <c r="D36" s="384"/>
      <c r="E36" s="696"/>
      <c r="F36" s="700"/>
      <c r="G36" s="696"/>
      <c r="H36" s="696"/>
      <c r="I36" s="691"/>
      <c r="J36" s="701"/>
      <c r="K36" s="284">
        <v>0.2</v>
      </c>
      <c r="L36" s="285" t="s">
        <v>34</v>
      </c>
      <c r="M36" s="156">
        <v>0</v>
      </c>
      <c r="N36" s="156">
        <v>0</v>
      </c>
      <c r="O36" s="156">
        <v>0</v>
      </c>
      <c r="P36" s="156">
        <v>0</v>
      </c>
      <c r="Q36" s="156">
        <f t="shared" si="5"/>
        <v>0</v>
      </c>
      <c r="R36" s="156">
        <f t="shared" si="6"/>
        <v>0</v>
      </c>
      <c r="S36" s="156">
        <f t="shared" si="7"/>
        <v>0</v>
      </c>
      <c r="T36" s="156">
        <f t="shared" si="8"/>
        <v>0</v>
      </c>
      <c r="U36" s="157">
        <f t="shared" si="9"/>
        <v>0</v>
      </c>
      <c r="V36" s="297"/>
      <c r="W36" s="297"/>
      <c r="X36" s="297"/>
      <c r="Y36" s="297"/>
      <c r="Z36" s="397"/>
      <c r="AA36" s="729"/>
      <c r="AB36" s="733"/>
    </row>
    <row r="37" spans="1:29" ht="49.95" customHeight="1" x14ac:dyDescent="0.3">
      <c r="A37" s="406"/>
      <c r="B37" s="409"/>
      <c r="C37" s="384"/>
      <c r="D37" s="384"/>
      <c r="E37" s="696"/>
      <c r="F37" s="700"/>
      <c r="G37" s="696"/>
      <c r="H37" s="696"/>
      <c r="I37" s="691"/>
      <c r="J37" s="699" t="s">
        <v>894</v>
      </c>
      <c r="K37" s="145">
        <v>0.4</v>
      </c>
      <c r="L37" s="64" t="s">
        <v>30</v>
      </c>
      <c r="M37" s="59">
        <v>0</v>
      </c>
      <c r="N37" s="59">
        <v>0</v>
      </c>
      <c r="O37" s="59">
        <v>0.5</v>
      </c>
      <c r="P37" s="59">
        <v>1</v>
      </c>
      <c r="Q37" s="6">
        <f t="shared" si="5"/>
        <v>0</v>
      </c>
      <c r="R37" s="6">
        <f t="shared" si="6"/>
        <v>0</v>
      </c>
      <c r="S37" s="6">
        <f t="shared" si="7"/>
        <v>0.2</v>
      </c>
      <c r="T37" s="6">
        <f t="shared" si="8"/>
        <v>0.4</v>
      </c>
      <c r="U37" s="140">
        <f t="shared" si="9"/>
        <v>0.4</v>
      </c>
      <c r="V37" s="297"/>
      <c r="W37" s="297"/>
      <c r="X37" s="297"/>
      <c r="Y37" s="297"/>
      <c r="Z37" s="397"/>
      <c r="AA37" s="729"/>
      <c r="AB37" s="733"/>
    </row>
    <row r="38" spans="1:29" ht="49.95" customHeight="1" x14ac:dyDescent="0.3">
      <c r="A38" s="406"/>
      <c r="B38" s="409"/>
      <c r="C38" s="384"/>
      <c r="D38" s="384"/>
      <c r="E38" s="696"/>
      <c r="F38" s="700"/>
      <c r="G38" s="696"/>
      <c r="H38" s="696"/>
      <c r="I38" s="691"/>
      <c r="J38" s="701"/>
      <c r="K38" s="284">
        <v>0.4</v>
      </c>
      <c r="L38" s="285" t="s">
        <v>34</v>
      </c>
      <c r="M38" s="156">
        <v>0</v>
      </c>
      <c r="N38" s="156">
        <v>0</v>
      </c>
      <c r="O38" s="156">
        <v>0</v>
      </c>
      <c r="P38" s="156">
        <v>0</v>
      </c>
      <c r="Q38" s="156">
        <f t="shared" si="5"/>
        <v>0</v>
      </c>
      <c r="R38" s="156">
        <f t="shared" si="6"/>
        <v>0</v>
      </c>
      <c r="S38" s="156">
        <f t="shared" si="7"/>
        <v>0</v>
      </c>
      <c r="T38" s="156">
        <f t="shared" si="8"/>
        <v>0</v>
      </c>
      <c r="U38" s="157">
        <f t="shared" si="9"/>
        <v>0</v>
      </c>
      <c r="V38" s="297"/>
      <c r="W38" s="297"/>
      <c r="X38" s="297"/>
      <c r="Y38" s="297"/>
      <c r="Z38" s="397"/>
      <c r="AA38" s="729"/>
      <c r="AB38" s="733"/>
    </row>
    <row r="39" spans="1:29" ht="49.95" customHeight="1" x14ac:dyDescent="0.3">
      <c r="A39" s="406"/>
      <c r="B39" s="409"/>
      <c r="C39" s="384"/>
      <c r="D39" s="384"/>
      <c r="E39" s="696"/>
      <c r="F39" s="700"/>
      <c r="G39" s="696"/>
      <c r="H39" s="696"/>
      <c r="I39" s="691"/>
      <c r="J39" s="699" t="s">
        <v>895</v>
      </c>
      <c r="K39" s="145">
        <v>0.4</v>
      </c>
      <c r="L39" s="64" t="s">
        <v>30</v>
      </c>
      <c r="M39" s="59">
        <v>0</v>
      </c>
      <c r="N39" s="59">
        <v>0</v>
      </c>
      <c r="O39" s="59">
        <v>0.5</v>
      </c>
      <c r="P39" s="59">
        <v>1</v>
      </c>
      <c r="Q39" s="6">
        <f t="shared" si="5"/>
        <v>0</v>
      </c>
      <c r="R39" s="6">
        <f t="shared" si="6"/>
        <v>0</v>
      </c>
      <c r="S39" s="6">
        <f t="shared" si="7"/>
        <v>0.2</v>
      </c>
      <c r="T39" s="6">
        <f t="shared" si="8"/>
        <v>0.4</v>
      </c>
      <c r="U39" s="140">
        <f t="shared" si="9"/>
        <v>0.4</v>
      </c>
      <c r="V39" s="297"/>
      <c r="W39" s="297"/>
      <c r="X39" s="297"/>
      <c r="Y39" s="297"/>
      <c r="Z39" s="397"/>
      <c r="AA39" s="729"/>
      <c r="AB39" s="733"/>
    </row>
    <row r="40" spans="1:29" ht="49.95" customHeight="1" x14ac:dyDescent="0.3">
      <c r="A40" s="406"/>
      <c r="B40" s="409"/>
      <c r="C40" s="385"/>
      <c r="D40" s="385"/>
      <c r="E40" s="702"/>
      <c r="F40" s="703"/>
      <c r="G40" s="702"/>
      <c r="H40" s="702"/>
      <c r="I40" s="704"/>
      <c r="J40" s="701"/>
      <c r="K40" s="284">
        <v>0.4</v>
      </c>
      <c r="L40" s="285" t="s">
        <v>34</v>
      </c>
      <c r="M40" s="156">
        <v>0</v>
      </c>
      <c r="N40" s="156">
        <v>0</v>
      </c>
      <c r="O40" s="156">
        <v>0</v>
      </c>
      <c r="P40" s="156">
        <v>0</v>
      </c>
      <c r="Q40" s="156">
        <f t="shared" si="5"/>
        <v>0</v>
      </c>
      <c r="R40" s="156">
        <f t="shared" si="6"/>
        <v>0</v>
      </c>
      <c r="S40" s="156">
        <f t="shared" si="7"/>
        <v>0</v>
      </c>
      <c r="T40" s="156">
        <f t="shared" si="8"/>
        <v>0</v>
      </c>
      <c r="U40" s="157">
        <f t="shared" si="9"/>
        <v>0</v>
      </c>
      <c r="V40" s="298"/>
      <c r="W40" s="298"/>
      <c r="X40" s="298"/>
      <c r="Y40" s="298"/>
      <c r="Z40" s="397"/>
      <c r="AA40" s="729"/>
      <c r="AB40" s="733"/>
    </row>
    <row r="41" spans="1:29" ht="49.95" customHeight="1" x14ac:dyDescent="0.3">
      <c r="A41" s="406"/>
      <c r="B41" s="409"/>
      <c r="C41" s="386" t="s">
        <v>211</v>
      </c>
      <c r="D41" s="386" t="s">
        <v>212</v>
      </c>
      <c r="E41" s="710" t="s">
        <v>666</v>
      </c>
      <c r="F41" s="711">
        <v>60</v>
      </c>
      <c r="G41" s="710" t="s">
        <v>896</v>
      </c>
      <c r="H41" s="710" t="s">
        <v>867</v>
      </c>
      <c r="I41" s="694">
        <f>X41</f>
        <v>0</v>
      </c>
      <c r="J41" s="699" t="s">
        <v>868</v>
      </c>
      <c r="K41" s="145">
        <v>0.3</v>
      </c>
      <c r="L41" s="61" t="s">
        <v>30</v>
      </c>
      <c r="M41" s="62">
        <v>0.1</v>
      </c>
      <c r="N41" s="62">
        <v>0.8</v>
      </c>
      <c r="O41" s="62">
        <v>1</v>
      </c>
      <c r="P41" s="62">
        <v>1</v>
      </c>
      <c r="Q41" s="6">
        <f t="shared" si="5"/>
        <v>0.03</v>
      </c>
      <c r="R41" s="6">
        <f t="shared" si="6"/>
        <v>0.24</v>
      </c>
      <c r="S41" s="6">
        <f t="shared" si="7"/>
        <v>0.3</v>
      </c>
      <c r="T41" s="6">
        <f t="shared" si="8"/>
        <v>0.3</v>
      </c>
      <c r="U41" s="140">
        <f t="shared" si="9"/>
        <v>0.3</v>
      </c>
      <c r="V41" s="296">
        <f>+Q42+Q44+Q46</f>
        <v>0</v>
      </c>
      <c r="W41" s="296">
        <f>+R42+R44+R46</f>
        <v>0</v>
      </c>
      <c r="X41" s="296">
        <f>+S42+S44+S46</f>
        <v>0</v>
      </c>
      <c r="Y41" s="296">
        <f>+T42+T44+T46</f>
        <v>0</v>
      </c>
      <c r="Z41" s="397"/>
      <c r="AA41" s="729"/>
      <c r="AB41" s="733"/>
    </row>
    <row r="42" spans="1:29" ht="49.95" customHeight="1" x14ac:dyDescent="0.3">
      <c r="A42" s="406"/>
      <c r="B42" s="409"/>
      <c r="C42" s="387"/>
      <c r="D42" s="387"/>
      <c r="E42" s="691"/>
      <c r="F42" s="712"/>
      <c r="G42" s="691"/>
      <c r="H42" s="691"/>
      <c r="I42" s="691"/>
      <c r="J42" s="701"/>
      <c r="K42" s="176">
        <v>0.3</v>
      </c>
      <c r="L42" s="172" t="s">
        <v>34</v>
      </c>
      <c r="M42" s="63">
        <v>0</v>
      </c>
      <c r="N42" s="63">
        <v>0</v>
      </c>
      <c r="O42" s="63">
        <v>0</v>
      </c>
      <c r="P42" s="63">
        <v>0</v>
      </c>
      <c r="Q42" s="156">
        <f t="shared" si="5"/>
        <v>0</v>
      </c>
      <c r="R42" s="156">
        <f t="shared" si="6"/>
        <v>0</v>
      </c>
      <c r="S42" s="156">
        <f t="shared" si="7"/>
        <v>0</v>
      </c>
      <c r="T42" s="156">
        <f t="shared" si="8"/>
        <v>0</v>
      </c>
      <c r="U42" s="157">
        <f t="shared" si="9"/>
        <v>0</v>
      </c>
      <c r="V42" s="297"/>
      <c r="W42" s="297"/>
      <c r="X42" s="297"/>
      <c r="Y42" s="297"/>
      <c r="Z42" s="397"/>
      <c r="AA42" s="729"/>
      <c r="AB42" s="733"/>
    </row>
    <row r="43" spans="1:29" ht="49.95" customHeight="1" x14ac:dyDescent="0.3">
      <c r="A43" s="406"/>
      <c r="B43" s="409"/>
      <c r="C43" s="387"/>
      <c r="D43" s="387"/>
      <c r="E43" s="691"/>
      <c r="F43" s="712"/>
      <c r="G43" s="691"/>
      <c r="H43" s="691"/>
      <c r="I43" s="691"/>
      <c r="J43" s="695" t="s">
        <v>869</v>
      </c>
      <c r="K43" s="145">
        <v>0.3</v>
      </c>
      <c r="L43" s="61" t="s">
        <v>30</v>
      </c>
      <c r="M43" s="62">
        <v>0.1</v>
      </c>
      <c r="N43" s="62">
        <v>0.1</v>
      </c>
      <c r="O43" s="62">
        <v>0.4</v>
      </c>
      <c r="P43" s="62">
        <v>1</v>
      </c>
      <c r="Q43" s="6">
        <f t="shared" si="5"/>
        <v>0.03</v>
      </c>
      <c r="R43" s="6">
        <f t="shared" si="6"/>
        <v>0.03</v>
      </c>
      <c r="S43" s="6">
        <f t="shared" si="7"/>
        <v>0.12</v>
      </c>
      <c r="T43" s="6">
        <f t="shared" si="8"/>
        <v>0.3</v>
      </c>
      <c r="U43" s="140">
        <f t="shared" si="9"/>
        <v>0.3</v>
      </c>
      <c r="V43" s="297"/>
      <c r="W43" s="297"/>
      <c r="X43" s="297"/>
      <c r="Y43" s="297"/>
      <c r="Z43" s="397"/>
      <c r="AA43" s="729"/>
      <c r="AB43" s="733"/>
    </row>
    <row r="44" spans="1:29" ht="49.95" customHeight="1" x14ac:dyDescent="0.3">
      <c r="A44" s="406"/>
      <c r="B44" s="409"/>
      <c r="C44" s="387"/>
      <c r="D44" s="387"/>
      <c r="E44" s="691"/>
      <c r="F44" s="712"/>
      <c r="G44" s="691"/>
      <c r="H44" s="691"/>
      <c r="I44" s="691"/>
      <c r="J44" s="697"/>
      <c r="K44" s="176">
        <v>0.3</v>
      </c>
      <c r="L44" s="172" t="s">
        <v>34</v>
      </c>
      <c r="M44" s="63">
        <v>0</v>
      </c>
      <c r="N44" s="63">
        <v>0</v>
      </c>
      <c r="O44" s="63">
        <v>0</v>
      </c>
      <c r="P44" s="63">
        <v>0</v>
      </c>
      <c r="Q44" s="156">
        <f t="shared" si="5"/>
        <v>0</v>
      </c>
      <c r="R44" s="156">
        <f t="shared" si="6"/>
        <v>0</v>
      </c>
      <c r="S44" s="156">
        <f t="shared" si="7"/>
        <v>0</v>
      </c>
      <c r="T44" s="156">
        <f t="shared" si="8"/>
        <v>0</v>
      </c>
      <c r="U44" s="157">
        <f t="shared" si="9"/>
        <v>0</v>
      </c>
      <c r="V44" s="297"/>
      <c r="W44" s="297"/>
      <c r="X44" s="297"/>
      <c r="Y44" s="297"/>
      <c r="Z44" s="397"/>
      <c r="AA44" s="729"/>
      <c r="AB44" s="733"/>
    </row>
    <row r="45" spans="1:29" ht="49.95" customHeight="1" x14ac:dyDescent="0.3">
      <c r="A45" s="406"/>
      <c r="B45" s="409"/>
      <c r="C45" s="387"/>
      <c r="D45" s="387"/>
      <c r="E45" s="691"/>
      <c r="F45" s="712"/>
      <c r="G45" s="691"/>
      <c r="H45" s="691"/>
      <c r="I45" s="691"/>
      <c r="J45" s="695" t="s">
        <v>870</v>
      </c>
      <c r="K45" s="145">
        <v>0.4</v>
      </c>
      <c r="L45" s="61" t="s">
        <v>30</v>
      </c>
      <c r="M45" s="62">
        <v>0.1</v>
      </c>
      <c r="N45" s="62">
        <v>0.4</v>
      </c>
      <c r="O45" s="62">
        <v>0.6</v>
      </c>
      <c r="P45" s="62">
        <v>1</v>
      </c>
      <c r="Q45" s="6">
        <f t="shared" si="5"/>
        <v>4.0000000000000008E-2</v>
      </c>
      <c r="R45" s="6">
        <f t="shared" si="6"/>
        <v>0.16000000000000003</v>
      </c>
      <c r="S45" s="6">
        <f t="shared" si="7"/>
        <v>0.24</v>
      </c>
      <c r="T45" s="6">
        <f t="shared" si="8"/>
        <v>0.4</v>
      </c>
      <c r="U45" s="140">
        <f t="shared" si="9"/>
        <v>0.4</v>
      </c>
      <c r="V45" s="297"/>
      <c r="W45" s="297"/>
      <c r="X45" s="297"/>
      <c r="Y45" s="297"/>
      <c r="Z45" s="397"/>
      <c r="AA45" s="729"/>
      <c r="AB45" s="733"/>
    </row>
    <row r="46" spans="1:29" ht="49.95" customHeight="1" x14ac:dyDescent="0.3">
      <c r="A46" s="406"/>
      <c r="B46" s="409"/>
      <c r="C46" s="387"/>
      <c r="D46" s="388"/>
      <c r="E46" s="704"/>
      <c r="F46" s="713"/>
      <c r="G46" s="704"/>
      <c r="H46" s="705"/>
      <c r="I46" s="705"/>
      <c r="J46" s="714"/>
      <c r="K46" s="177">
        <v>0.4</v>
      </c>
      <c r="L46" s="172" t="s">
        <v>34</v>
      </c>
      <c r="M46" s="63">
        <v>0</v>
      </c>
      <c r="N46" s="103">
        <v>0</v>
      </c>
      <c r="O46" s="63">
        <v>0</v>
      </c>
      <c r="P46" s="63">
        <v>0</v>
      </c>
      <c r="Q46" s="156">
        <f t="shared" si="5"/>
        <v>0</v>
      </c>
      <c r="R46" s="156">
        <f t="shared" si="6"/>
        <v>0</v>
      </c>
      <c r="S46" s="156">
        <f t="shared" si="7"/>
        <v>0</v>
      </c>
      <c r="T46" s="156">
        <f t="shared" si="8"/>
        <v>0</v>
      </c>
      <c r="U46" s="157">
        <f t="shared" si="9"/>
        <v>0</v>
      </c>
      <c r="V46" s="298"/>
      <c r="W46" s="298"/>
      <c r="X46" s="298"/>
      <c r="Y46" s="298"/>
      <c r="Z46" s="398"/>
      <c r="AA46" s="731"/>
      <c r="AB46" s="733"/>
    </row>
    <row r="47" spans="1:29" ht="49.95" customHeight="1" x14ac:dyDescent="0.3">
      <c r="A47" s="406"/>
      <c r="B47" s="409"/>
      <c r="C47" s="387"/>
      <c r="D47" s="386" t="s">
        <v>213</v>
      </c>
      <c r="E47" s="715"/>
      <c r="F47" s="711">
        <v>61</v>
      </c>
      <c r="G47" s="710" t="s">
        <v>214</v>
      </c>
      <c r="H47" s="716" t="s">
        <v>215</v>
      </c>
      <c r="I47" s="717">
        <v>0</v>
      </c>
      <c r="J47" s="718" t="s">
        <v>897</v>
      </c>
      <c r="K47" s="171">
        <v>0.3</v>
      </c>
      <c r="L47" s="98" t="s">
        <v>30</v>
      </c>
      <c r="M47" s="100">
        <v>0.25</v>
      </c>
      <c r="N47" s="100">
        <v>0.5</v>
      </c>
      <c r="O47" s="194">
        <v>0.75</v>
      </c>
      <c r="P47" s="195">
        <v>1</v>
      </c>
      <c r="Q47" s="6">
        <f t="shared" si="5"/>
        <v>7.4999999999999997E-2</v>
      </c>
      <c r="R47" s="6">
        <f t="shared" si="6"/>
        <v>0.15</v>
      </c>
      <c r="S47" s="6">
        <f t="shared" si="7"/>
        <v>0.22499999999999998</v>
      </c>
      <c r="T47" s="6">
        <f t="shared" si="8"/>
        <v>0.3</v>
      </c>
      <c r="U47" s="140">
        <f t="shared" si="9"/>
        <v>0.3</v>
      </c>
      <c r="V47" s="296">
        <v>0</v>
      </c>
      <c r="W47" s="296">
        <v>0</v>
      </c>
      <c r="X47" s="296">
        <v>0</v>
      </c>
      <c r="Y47" s="296">
        <v>0</v>
      </c>
      <c r="Z47" s="396" t="s">
        <v>139</v>
      </c>
      <c r="AA47" s="730" t="s">
        <v>216</v>
      </c>
      <c r="AB47" s="733"/>
    </row>
    <row r="48" spans="1:29" ht="115.2" customHeight="1" x14ac:dyDescent="0.3">
      <c r="A48" s="406"/>
      <c r="B48" s="409"/>
      <c r="C48" s="387"/>
      <c r="D48" s="387"/>
      <c r="E48" s="719"/>
      <c r="F48" s="712"/>
      <c r="G48" s="691"/>
      <c r="H48" s="691"/>
      <c r="I48" s="720"/>
      <c r="J48" s="721"/>
      <c r="K48" s="182">
        <v>0.3</v>
      </c>
      <c r="L48" s="183" t="s">
        <v>34</v>
      </c>
      <c r="M48" s="178">
        <v>0</v>
      </c>
      <c r="N48" s="178">
        <v>0</v>
      </c>
      <c r="O48" s="178">
        <v>0</v>
      </c>
      <c r="P48" s="179">
        <v>0</v>
      </c>
      <c r="Q48" s="156">
        <f t="shared" si="5"/>
        <v>0</v>
      </c>
      <c r="R48" s="156">
        <f t="shared" si="6"/>
        <v>0</v>
      </c>
      <c r="S48" s="156">
        <f t="shared" si="7"/>
        <v>0</v>
      </c>
      <c r="T48" s="156">
        <f t="shared" si="8"/>
        <v>0</v>
      </c>
      <c r="U48" s="157">
        <f t="shared" si="9"/>
        <v>0</v>
      </c>
      <c r="V48" s="297"/>
      <c r="W48" s="297"/>
      <c r="X48" s="297"/>
      <c r="Y48" s="297"/>
      <c r="Z48" s="397"/>
      <c r="AA48" s="729"/>
      <c r="AB48" s="733"/>
    </row>
    <row r="49" spans="1:40" ht="49.95" customHeight="1" x14ac:dyDescent="0.3">
      <c r="A49" s="406"/>
      <c r="B49" s="409"/>
      <c r="C49" s="387"/>
      <c r="D49" s="387"/>
      <c r="E49" s="691"/>
      <c r="F49" s="712"/>
      <c r="G49" s="691"/>
      <c r="H49" s="691"/>
      <c r="I49" s="720"/>
      <c r="J49" s="722" t="s">
        <v>871</v>
      </c>
      <c r="K49" s="171">
        <v>0.4</v>
      </c>
      <c r="L49" s="99" t="s">
        <v>30</v>
      </c>
      <c r="M49" s="100">
        <v>0.1</v>
      </c>
      <c r="N49" s="100">
        <v>0.3</v>
      </c>
      <c r="O49" s="100">
        <v>0.7</v>
      </c>
      <c r="P49" s="101">
        <v>1</v>
      </c>
      <c r="Q49" s="6">
        <f t="shared" si="5"/>
        <v>4.0000000000000008E-2</v>
      </c>
      <c r="R49" s="6">
        <f t="shared" si="6"/>
        <v>0.12</v>
      </c>
      <c r="S49" s="6">
        <f t="shared" si="7"/>
        <v>0.27999999999999997</v>
      </c>
      <c r="T49" s="6">
        <f t="shared" si="8"/>
        <v>0.4</v>
      </c>
      <c r="U49" s="140">
        <f t="shared" si="9"/>
        <v>0.4</v>
      </c>
      <c r="V49" s="297"/>
      <c r="W49" s="297"/>
      <c r="X49" s="297"/>
      <c r="Y49" s="297"/>
      <c r="Z49" s="397"/>
      <c r="AA49" s="729"/>
      <c r="AB49" s="733"/>
    </row>
    <row r="50" spans="1:40" ht="123" customHeight="1" x14ac:dyDescent="0.3">
      <c r="A50" s="406"/>
      <c r="B50" s="409"/>
      <c r="C50" s="387"/>
      <c r="D50" s="387"/>
      <c r="E50" s="691"/>
      <c r="F50" s="712"/>
      <c r="G50" s="691"/>
      <c r="H50" s="691"/>
      <c r="I50" s="720"/>
      <c r="J50" s="723"/>
      <c r="K50" s="182">
        <v>0.4</v>
      </c>
      <c r="L50" s="183" t="s">
        <v>34</v>
      </c>
      <c r="M50" s="178">
        <v>0</v>
      </c>
      <c r="N50" s="178">
        <v>0</v>
      </c>
      <c r="O50" s="178">
        <v>0</v>
      </c>
      <c r="P50" s="179">
        <v>0</v>
      </c>
      <c r="Q50" s="156">
        <f t="shared" si="5"/>
        <v>0</v>
      </c>
      <c r="R50" s="156">
        <f t="shared" si="6"/>
        <v>0</v>
      </c>
      <c r="S50" s="156">
        <f t="shared" si="7"/>
        <v>0</v>
      </c>
      <c r="T50" s="156">
        <f t="shared" si="8"/>
        <v>0</v>
      </c>
      <c r="U50" s="157">
        <f t="shared" si="9"/>
        <v>0</v>
      </c>
      <c r="V50" s="297"/>
      <c r="W50" s="297"/>
      <c r="X50" s="297"/>
      <c r="Y50" s="297"/>
      <c r="Z50" s="397"/>
      <c r="AA50" s="729"/>
      <c r="AB50" s="733"/>
    </row>
    <row r="51" spans="1:40" ht="49.95" customHeight="1" x14ac:dyDescent="0.3">
      <c r="A51" s="406"/>
      <c r="B51" s="409"/>
      <c r="C51" s="387"/>
      <c r="D51" s="387"/>
      <c r="E51" s="691"/>
      <c r="F51" s="712"/>
      <c r="G51" s="691"/>
      <c r="H51" s="691"/>
      <c r="I51" s="720"/>
      <c r="J51" s="722" t="s">
        <v>872</v>
      </c>
      <c r="K51" s="171">
        <v>0.3</v>
      </c>
      <c r="L51" s="98" t="s">
        <v>30</v>
      </c>
      <c r="M51" s="102">
        <v>0.1</v>
      </c>
      <c r="N51" s="100">
        <v>0.4</v>
      </c>
      <c r="O51" s="100">
        <v>0.7</v>
      </c>
      <c r="P51" s="101">
        <v>1</v>
      </c>
      <c r="Q51" s="6">
        <f t="shared" si="5"/>
        <v>0.03</v>
      </c>
      <c r="R51" s="6">
        <f t="shared" si="6"/>
        <v>0.12</v>
      </c>
      <c r="S51" s="6">
        <f t="shared" si="7"/>
        <v>0.21</v>
      </c>
      <c r="T51" s="6">
        <f t="shared" si="8"/>
        <v>0.3</v>
      </c>
      <c r="U51" s="140">
        <f t="shared" si="9"/>
        <v>0.3</v>
      </c>
      <c r="V51" s="297"/>
      <c r="W51" s="297"/>
      <c r="X51" s="297"/>
      <c r="Y51" s="297"/>
      <c r="Z51" s="397"/>
      <c r="AA51" s="729"/>
      <c r="AB51" s="733"/>
    </row>
    <row r="52" spans="1:40" ht="150" customHeight="1" x14ac:dyDescent="0.3">
      <c r="A52" s="406"/>
      <c r="B52" s="409"/>
      <c r="C52" s="387"/>
      <c r="D52" s="388"/>
      <c r="E52" s="704"/>
      <c r="F52" s="713"/>
      <c r="G52" s="704"/>
      <c r="H52" s="705"/>
      <c r="I52" s="724"/>
      <c r="J52" s="723"/>
      <c r="K52" s="182">
        <v>0.3</v>
      </c>
      <c r="L52" s="183" t="s">
        <v>34</v>
      </c>
      <c r="M52" s="180">
        <v>0</v>
      </c>
      <c r="N52" s="180">
        <v>0.05</v>
      </c>
      <c r="O52" s="180">
        <v>0.6</v>
      </c>
      <c r="P52" s="181">
        <v>0</v>
      </c>
      <c r="Q52" s="156">
        <f t="shared" si="5"/>
        <v>0</v>
      </c>
      <c r="R52" s="156">
        <f t="shared" si="6"/>
        <v>1.4999999999999999E-2</v>
      </c>
      <c r="S52" s="156">
        <f t="shared" si="7"/>
        <v>0.18</v>
      </c>
      <c r="T52" s="156">
        <f t="shared" si="8"/>
        <v>0</v>
      </c>
      <c r="U52" s="157">
        <f t="shared" si="9"/>
        <v>0.18</v>
      </c>
      <c r="V52" s="298"/>
      <c r="W52" s="298"/>
      <c r="X52" s="298"/>
      <c r="Y52" s="298"/>
      <c r="Z52" s="398"/>
      <c r="AA52" s="731"/>
      <c r="AB52" s="733"/>
    </row>
    <row r="53" spans="1:40" ht="36.450000000000003" customHeight="1" x14ac:dyDescent="0.3">
      <c r="A53" s="406"/>
      <c r="B53" s="409"/>
      <c r="C53" s="387"/>
      <c r="D53" s="386" t="s">
        <v>217</v>
      </c>
      <c r="E53" s="710" t="s">
        <v>218</v>
      </c>
      <c r="F53" s="711">
        <v>62</v>
      </c>
      <c r="G53" s="710" t="s">
        <v>873</v>
      </c>
      <c r="H53" s="716" t="s">
        <v>875</v>
      </c>
      <c r="I53" s="706">
        <v>0</v>
      </c>
      <c r="J53" s="725" t="s">
        <v>874</v>
      </c>
      <c r="K53" s="170">
        <v>0.2</v>
      </c>
      <c r="L53" s="61" t="s">
        <v>30</v>
      </c>
      <c r="M53" s="62">
        <v>0.3</v>
      </c>
      <c r="N53" s="62">
        <v>0.6</v>
      </c>
      <c r="O53" s="62">
        <v>0.9</v>
      </c>
      <c r="P53" s="62">
        <v>1</v>
      </c>
      <c r="Q53" s="6">
        <f t="shared" si="5"/>
        <v>0.06</v>
      </c>
      <c r="R53" s="6">
        <f t="shared" si="6"/>
        <v>0.12</v>
      </c>
      <c r="S53" s="6">
        <f t="shared" si="7"/>
        <v>0.18000000000000002</v>
      </c>
      <c r="T53" s="6">
        <f t="shared" si="8"/>
        <v>0.2</v>
      </c>
      <c r="U53" s="140">
        <f t="shared" si="9"/>
        <v>0.2</v>
      </c>
      <c r="V53" s="296">
        <v>0</v>
      </c>
      <c r="W53" s="296">
        <v>0</v>
      </c>
      <c r="X53" s="296">
        <v>0</v>
      </c>
      <c r="Y53" s="296">
        <v>0</v>
      </c>
      <c r="Z53" s="396" t="s">
        <v>91</v>
      </c>
      <c r="AA53" s="730" t="s">
        <v>209</v>
      </c>
      <c r="AB53" s="733"/>
    </row>
    <row r="54" spans="1:40" ht="25.95" customHeight="1" x14ac:dyDescent="0.3">
      <c r="A54" s="406"/>
      <c r="B54" s="409"/>
      <c r="C54" s="387"/>
      <c r="D54" s="387"/>
      <c r="E54" s="691"/>
      <c r="F54" s="712"/>
      <c r="G54" s="691"/>
      <c r="H54" s="691"/>
      <c r="I54" s="691"/>
      <c r="J54" s="697"/>
      <c r="K54" s="176">
        <v>0.2</v>
      </c>
      <c r="L54" s="172" t="s">
        <v>34</v>
      </c>
      <c r="M54" s="63">
        <v>0</v>
      </c>
      <c r="N54" s="63">
        <v>0</v>
      </c>
      <c r="O54" s="63">
        <v>0</v>
      </c>
      <c r="P54" s="63">
        <v>0</v>
      </c>
      <c r="Q54" s="156">
        <f t="shared" si="5"/>
        <v>0</v>
      </c>
      <c r="R54" s="156">
        <f t="shared" si="6"/>
        <v>0</v>
      </c>
      <c r="S54" s="156">
        <f t="shared" si="7"/>
        <v>0</v>
      </c>
      <c r="T54" s="156">
        <f t="shared" si="8"/>
        <v>0</v>
      </c>
      <c r="U54" s="157">
        <f t="shared" si="9"/>
        <v>0</v>
      </c>
      <c r="V54" s="297"/>
      <c r="W54" s="297"/>
      <c r="X54" s="297"/>
      <c r="Y54" s="297"/>
      <c r="Z54" s="397"/>
      <c r="AA54" s="729"/>
      <c r="AB54" s="733"/>
    </row>
    <row r="55" spans="1:40" s="50" customFormat="1" ht="29.7" customHeight="1" x14ac:dyDescent="0.3">
      <c r="A55" s="406"/>
      <c r="B55" s="409"/>
      <c r="C55" s="387"/>
      <c r="D55" s="387"/>
      <c r="E55" s="691"/>
      <c r="F55" s="712"/>
      <c r="G55" s="691"/>
      <c r="H55" s="691"/>
      <c r="I55" s="691"/>
      <c r="J55" s="695" t="s">
        <v>898</v>
      </c>
      <c r="K55" s="145">
        <v>0.8</v>
      </c>
      <c r="L55" s="64" t="s">
        <v>30</v>
      </c>
      <c r="M55" s="65">
        <v>0.3</v>
      </c>
      <c r="N55" s="65">
        <v>0.6</v>
      </c>
      <c r="O55" s="65">
        <v>0.9</v>
      </c>
      <c r="P55" s="65">
        <v>1</v>
      </c>
      <c r="Q55" s="6">
        <f t="shared" si="5"/>
        <v>0.24</v>
      </c>
      <c r="R55" s="6">
        <f t="shared" si="6"/>
        <v>0.48</v>
      </c>
      <c r="S55" s="6">
        <f t="shared" si="7"/>
        <v>0.72000000000000008</v>
      </c>
      <c r="T55" s="6">
        <f t="shared" si="8"/>
        <v>0.8</v>
      </c>
      <c r="U55" s="140">
        <f t="shared" si="9"/>
        <v>0.8</v>
      </c>
      <c r="V55" s="297"/>
      <c r="W55" s="297"/>
      <c r="X55" s="297"/>
      <c r="Y55" s="297"/>
      <c r="Z55" s="397"/>
      <c r="AA55" s="729"/>
      <c r="AB55" s="733"/>
      <c r="AC55" s="67"/>
      <c r="AD55" s="67"/>
      <c r="AE55" s="67"/>
      <c r="AF55" s="67"/>
      <c r="AG55" s="67"/>
      <c r="AH55" s="67"/>
      <c r="AI55" s="67"/>
      <c r="AJ55" s="67"/>
      <c r="AK55" s="67"/>
      <c r="AL55" s="67"/>
      <c r="AM55" s="67"/>
      <c r="AN55" s="67"/>
    </row>
    <row r="56" spans="1:40" ht="27.45" customHeight="1" x14ac:dyDescent="0.3">
      <c r="A56" s="406"/>
      <c r="B56" s="409"/>
      <c r="C56" s="387"/>
      <c r="D56" s="387"/>
      <c r="E56" s="691"/>
      <c r="F56" s="712"/>
      <c r="G56" s="691"/>
      <c r="H56" s="691"/>
      <c r="I56" s="691"/>
      <c r="J56" s="697"/>
      <c r="K56" s="176">
        <v>0.8</v>
      </c>
      <c r="L56" s="172" t="s">
        <v>34</v>
      </c>
      <c r="M56" s="63">
        <v>0</v>
      </c>
      <c r="N56" s="63">
        <v>0</v>
      </c>
      <c r="O56" s="63">
        <v>0</v>
      </c>
      <c r="P56" s="63">
        <v>0</v>
      </c>
      <c r="Q56" s="156">
        <f t="shared" si="5"/>
        <v>0</v>
      </c>
      <c r="R56" s="156">
        <f t="shared" si="6"/>
        <v>0</v>
      </c>
      <c r="S56" s="156">
        <f t="shared" si="7"/>
        <v>0</v>
      </c>
      <c r="T56" s="156">
        <f t="shared" si="8"/>
        <v>0</v>
      </c>
      <c r="U56" s="160">
        <f t="shared" si="9"/>
        <v>0</v>
      </c>
      <c r="V56" s="297"/>
      <c r="W56" s="297"/>
      <c r="X56" s="297"/>
      <c r="Y56" s="297"/>
      <c r="Z56" s="397"/>
      <c r="AA56" s="729"/>
      <c r="AB56" s="733"/>
    </row>
    <row r="57" spans="1:40" ht="49.95" customHeight="1" x14ac:dyDescent="0.3">
      <c r="A57" s="406"/>
      <c r="B57" s="409"/>
      <c r="C57" s="387"/>
      <c r="D57" s="386" t="s">
        <v>219</v>
      </c>
      <c r="E57" s="710" t="s">
        <v>220</v>
      </c>
      <c r="F57" s="711">
        <v>63</v>
      </c>
      <c r="G57" s="710" t="s">
        <v>899</v>
      </c>
      <c r="H57" s="710" t="s">
        <v>194</v>
      </c>
      <c r="I57" s="694">
        <v>0</v>
      </c>
      <c r="J57" s="695" t="s">
        <v>876</v>
      </c>
      <c r="K57" s="145">
        <v>1</v>
      </c>
      <c r="L57" s="61" t="s">
        <v>30</v>
      </c>
      <c r="M57" s="62">
        <v>0.25</v>
      </c>
      <c r="N57" s="62">
        <v>0.5</v>
      </c>
      <c r="O57" s="62">
        <v>0.75</v>
      </c>
      <c r="P57" s="62">
        <v>1</v>
      </c>
      <c r="Q57" s="6">
        <f t="shared" ref="Q57:Q68" si="15">+SUM(M57:M57)*K57</f>
        <v>0.25</v>
      </c>
      <c r="R57" s="6">
        <f t="shared" ref="R57:R68" si="16">+SUM(N57:N57)*K57</f>
        <v>0.5</v>
      </c>
      <c r="S57" s="6">
        <f t="shared" ref="S57:S68" si="17">+SUM(O57:O57)*K57</f>
        <v>0.75</v>
      </c>
      <c r="T57" s="6">
        <f t="shared" ref="T57:T68" si="18">+SUM(P57:P57)*K57</f>
        <v>1</v>
      </c>
      <c r="U57" s="144">
        <f t="shared" ref="U57:U68" si="19">+MAX(Q57:T57)</f>
        <v>1</v>
      </c>
      <c r="V57" s="296">
        <v>0</v>
      </c>
      <c r="W57" s="296">
        <v>0</v>
      </c>
      <c r="X57" s="296">
        <v>0</v>
      </c>
      <c r="Y57" s="296">
        <v>0</v>
      </c>
      <c r="Z57" s="397"/>
      <c r="AA57" s="730" t="s">
        <v>221</v>
      </c>
      <c r="AB57" s="733"/>
    </row>
    <row r="58" spans="1:40" ht="49.95" customHeight="1" x14ac:dyDescent="0.3">
      <c r="A58" s="406"/>
      <c r="B58" s="409"/>
      <c r="C58" s="387"/>
      <c r="D58" s="387"/>
      <c r="E58" s="691"/>
      <c r="F58" s="712"/>
      <c r="G58" s="691"/>
      <c r="H58" s="691"/>
      <c r="I58" s="691"/>
      <c r="J58" s="697"/>
      <c r="K58" s="176">
        <v>1</v>
      </c>
      <c r="L58" s="172" t="s">
        <v>34</v>
      </c>
      <c r="M58" s="63">
        <v>1</v>
      </c>
      <c r="N58" s="63">
        <v>1</v>
      </c>
      <c r="O58" s="63">
        <v>1</v>
      </c>
      <c r="P58" s="63">
        <v>0</v>
      </c>
      <c r="Q58" s="156">
        <f t="shared" si="15"/>
        <v>1</v>
      </c>
      <c r="R58" s="156">
        <f t="shared" si="16"/>
        <v>1</v>
      </c>
      <c r="S58" s="156">
        <f t="shared" si="17"/>
        <v>1</v>
      </c>
      <c r="T58" s="156">
        <f t="shared" si="18"/>
        <v>0</v>
      </c>
      <c r="U58" s="160">
        <f t="shared" si="19"/>
        <v>1</v>
      </c>
      <c r="V58" s="297"/>
      <c r="W58" s="297"/>
      <c r="X58" s="297"/>
      <c r="Y58" s="297"/>
      <c r="Z58" s="397"/>
      <c r="AA58" s="729"/>
      <c r="AB58" s="733"/>
    </row>
    <row r="59" spans="1:40" ht="49.95" customHeight="1" x14ac:dyDescent="0.3">
      <c r="A59" s="406"/>
      <c r="B59" s="409"/>
      <c r="C59" s="386" t="s">
        <v>222</v>
      </c>
      <c r="D59" s="389" t="s">
        <v>223</v>
      </c>
      <c r="E59" s="693" t="s">
        <v>224</v>
      </c>
      <c r="F59" s="698">
        <v>64</v>
      </c>
      <c r="G59" s="693" t="s">
        <v>877</v>
      </c>
      <c r="H59" s="693" t="s">
        <v>900</v>
      </c>
      <c r="I59" s="694">
        <v>0</v>
      </c>
      <c r="J59" s="699" t="s">
        <v>878</v>
      </c>
      <c r="K59" s="145">
        <v>1</v>
      </c>
      <c r="L59" s="61" t="s">
        <v>30</v>
      </c>
      <c r="M59" s="62">
        <v>0.5</v>
      </c>
      <c r="N59" s="62">
        <v>1</v>
      </c>
      <c r="O59" s="62">
        <v>1</v>
      </c>
      <c r="P59" s="62">
        <v>1</v>
      </c>
      <c r="Q59" s="6">
        <f t="shared" si="15"/>
        <v>0.5</v>
      </c>
      <c r="R59" s="6">
        <f t="shared" si="16"/>
        <v>1</v>
      </c>
      <c r="S59" s="6">
        <f t="shared" si="17"/>
        <v>1</v>
      </c>
      <c r="T59" s="6">
        <f t="shared" si="18"/>
        <v>1</v>
      </c>
      <c r="U59" s="144">
        <f t="shared" si="19"/>
        <v>1</v>
      </c>
      <c r="V59" s="296">
        <v>0</v>
      </c>
      <c r="W59" s="296">
        <v>0</v>
      </c>
      <c r="X59" s="296">
        <v>0</v>
      </c>
      <c r="Y59" s="296">
        <v>0</v>
      </c>
      <c r="Z59" s="397"/>
      <c r="AA59" s="730" t="s">
        <v>209</v>
      </c>
      <c r="AB59" s="733"/>
    </row>
    <row r="60" spans="1:40" ht="49.95" customHeight="1" x14ac:dyDescent="0.3">
      <c r="A60" s="406"/>
      <c r="B60" s="409"/>
      <c r="C60" s="387"/>
      <c r="D60" s="390"/>
      <c r="E60" s="696"/>
      <c r="F60" s="700"/>
      <c r="G60" s="696"/>
      <c r="H60" s="696"/>
      <c r="I60" s="691"/>
      <c r="J60" s="701"/>
      <c r="K60" s="176">
        <v>1</v>
      </c>
      <c r="L60" s="172" t="s">
        <v>34</v>
      </c>
      <c r="M60" s="63">
        <v>0</v>
      </c>
      <c r="N60" s="63">
        <v>0</v>
      </c>
      <c r="O60" s="63">
        <v>0</v>
      </c>
      <c r="P60" s="63">
        <v>0</v>
      </c>
      <c r="Q60" s="156">
        <f t="shared" si="15"/>
        <v>0</v>
      </c>
      <c r="R60" s="156">
        <f t="shared" si="16"/>
        <v>0</v>
      </c>
      <c r="S60" s="156">
        <f t="shared" si="17"/>
        <v>0</v>
      </c>
      <c r="T60" s="156">
        <f t="shared" si="18"/>
        <v>0</v>
      </c>
      <c r="U60" s="160">
        <f t="shared" si="19"/>
        <v>0</v>
      </c>
      <c r="V60" s="297"/>
      <c r="W60" s="297"/>
      <c r="X60" s="297"/>
      <c r="Y60" s="297"/>
      <c r="Z60" s="397"/>
      <c r="AA60" s="729"/>
      <c r="AB60" s="733"/>
    </row>
    <row r="61" spans="1:40" ht="49.95" customHeight="1" x14ac:dyDescent="0.3">
      <c r="A61" s="406"/>
      <c r="B61" s="409"/>
      <c r="C61" s="387"/>
      <c r="D61" s="389" t="s">
        <v>225</v>
      </c>
      <c r="E61" s="693" t="s">
        <v>667</v>
      </c>
      <c r="F61" s="698">
        <v>65</v>
      </c>
      <c r="G61" s="693" t="s">
        <v>879</v>
      </c>
      <c r="H61" s="693" t="s">
        <v>880</v>
      </c>
      <c r="I61" s="694">
        <f>X61</f>
        <v>0</v>
      </c>
      <c r="J61" s="695" t="s">
        <v>901</v>
      </c>
      <c r="K61" s="145">
        <v>0.2</v>
      </c>
      <c r="L61" s="61" t="s">
        <v>30</v>
      </c>
      <c r="M61" s="62">
        <v>0.4</v>
      </c>
      <c r="N61" s="62">
        <v>0.8</v>
      </c>
      <c r="O61" s="62">
        <v>1</v>
      </c>
      <c r="P61" s="62">
        <v>1</v>
      </c>
      <c r="Q61" s="6">
        <f t="shared" si="15"/>
        <v>8.0000000000000016E-2</v>
      </c>
      <c r="R61" s="6">
        <f t="shared" si="16"/>
        <v>0.16000000000000003</v>
      </c>
      <c r="S61" s="6">
        <f t="shared" si="17"/>
        <v>0.2</v>
      </c>
      <c r="T61" s="6">
        <f t="shared" si="18"/>
        <v>0.2</v>
      </c>
      <c r="U61" s="144">
        <f t="shared" si="19"/>
        <v>0.2</v>
      </c>
      <c r="V61" s="296">
        <v>0</v>
      </c>
      <c r="W61" s="296">
        <f>+R62+R64+R68</f>
        <v>0</v>
      </c>
      <c r="X61" s="296">
        <f>+S62+S64+S68</f>
        <v>0</v>
      </c>
      <c r="Y61" s="296">
        <f>+T62+T64+T68</f>
        <v>0</v>
      </c>
      <c r="Z61" s="397"/>
      <c r="AA61" s="729"/>
      <c r="AB61" s="733"/>
    </row>
    <row r="62" spans="1:40" ht="49.95" customHeight="1" x14ac:dyDescent="0.3">
      <c r="A62" s="406"/>
      <c r="B62" s="409"/>
      <c r="C62" s="387"/>
      <c r="D62" s="390"/>
      <c r="E62" s="696"/>
      <c r="F62" s="700"/>
      <c r="G62" s="696"/>
      <c r="H62" s="696"/>
      <c r="I62" s="691"/>
      <c r="J62" s="697"/>
      <c r="K62" s="176">
        <v>0.2</v>
      </c>
      <c r="L62" s="172" t="s">
        <v>34</v>
      </c>
      <c r="M62" s="63">
        <v>0</v>
      </c>
      <c r="N62" s="63">
        <v>0</v>
      </c>
      <c r="O62" s="63">
        <v>0</v>
      </c>
      <c r="P62" s="63">
        <v>0</v>
      </c>
      <c r="Q62" s="156">
        <f t="shared" si="15"/>
        <v>0</v>
      </c>
      <c r="R62" s="156">
        <f t="shared" si="16"/>
        <v>0</v>
      </c>
      <c r="S62" s="156">
        <f t="shared" si="17"/>
        <v>0</v>
      </c>
      <c r="T62" s="156">
        <f t="shared" si="18"/>
        <v>0</v>
      </c>
      <c r="U62" s="160">
        <f t="shared" si="19"/>
        <v>0</v>
      </c>
      <c r="V62" s="297"/>
      <c r="W62" s="297"/>
      <c r="X62" s="297"/>
      <c r="Y62" s="297"/>
      <c r="Z62" s="397"/>
      <c r="AA62" s="729"/>
      <c r="AB62" s="733"/>
    </row>
    <row r="63" spans="1:40" ht="49.95" customHeight="1" x14ac:dyDescent="0.3">
      <c r="A63" s="406"/>
      <c r="B63" s="409"/>
      <c r="C63" s="387"/>
      <c r="D63" s="390"/>
      <c r="E63" s="696"/>
      <c r="F63" s="700"/>
      <c r="G63" s="696"/>
      <c r="H63" s="696"/>
      <c r="I63" s="691"/>
      <c r="J63" s="695" t="s">
        <v>881</v>
      </c>
      <c r="K63" s="145">
        <v>0.2</v>
      </c>
      <c r="L63" s="61" t="s">
        <v>30</v>
      </c>
      <c r="M63" s="62">
        <v>0.1</v>
      </c>
      <c r="N63" s="62">
        <v>0.4</v>
      </c>
      <c r="O63" s="62">
        <v>0.7</v>
      </c>
      <c r="P63" s="62">
        <v>1</v>
      </c>
      <c r="Q63" s="6">
        <f t="shared" si="15"/>
        <v>2.0000000000000004E-2</v>
      </c>
      <c r="R63" s="6">
        <f t="shared" si="16"/>
        <v>8.0000000000000016E-2</v>
      </c>
      <c r="S63" s="6">
        <f t="shared" si="17"/>
        <v>0.13999999999999999</v>
      </c>
      <c r="T63" s="6">
        <f t="shared" si="18"/>
        <v>0.2</v>
      </c>
      <c r="U63" s="144">
        <f t="shared" si="19"/>
        <v>0.2</v>
      </c>
      <c r="V63" s="297"/>
      <c r="W63" s="297"/>
      <c r="X63" s="297"/>
      <c r="Y63" s="297"/>
      <c r="Z63" s="397"/>
      <c r="AA63" s="729"/>
      <c r="AB63" s="733"/>
    </row>
    <row r="64" spans="1:40" ht="49.95" customHeight="1" x14ac:dyDescent="0.3">
      <c r="A64" s="406"/>
      <c r="B64" s="409"/>
      <c r="C64" s="387"/>
      <c r="D64" s="390"/>
      <c r="E64" s="696"/>
      <c r="F64" s="700"/>
      <c r="G64" s="696"/>
      <c r="H64" s="696"/>
      <c r="I64" s="691"/>
      <c r="J64" s="697"/>
      <c r="K64" s="176">
        <v>0.2</v>
      </c>
      <c r="L64" s="172" t="s">
        <v>34</v>
      </c>
      <c r="M64" s="63">
        <v>0</v>
      </c>
      <c r="N64" s="63">
        <v>0</v>
      </c>
      <c r="O64" s="63">
        <v>0</v>
      </c>
      <c r="P64" s="63">
        <v>0</v>
      </c>
      <c r="Q64" s="156">
        <f t="shared" si="15"/>
        <v>0</v>
      </c>
      <c r="R64" s="156">
        <f t="shared" si="16"/>
        <v>0</v>
      </c>
      <c r="S64" s="156">
        <f t="shared" si="17"/>
        <v>0</v>
      </c>
      <c r="T64" s="156">
        <f t="shared" si="18"/>
        <v>0</v>
      </c>
      <c r="U64" s="160">
        <f t="shared" si="19"/>
        <v>0</v>
      </c>
      <c r="V64" s="297"/>
      <c r="W64" s="297"/>
      <c r="X64" s="297"/>
      <c r="Y64" s="297"/>
      <c r="Z64" s="397"/>
      <c r="AA64" s="729"/>
      <c r="AB64" s="733"/>
    </row>
    <row r="65" spans="1:28" ht="37.799999999999997" customHeight="1" x14ac:dyDescent="0.3">
      <c r="A65" s="406"/>
      <c r="B65" s="409"/>
      <c r="C65" s="387"/>
      <c r="D65" s="390"/>
      <c r="E65" s="696"/>
      <c r="F65" s="700"/>
      <c r="G65" s="696"/>
      <c r="H65" s="696"/>
      <c r="I65" s="691"/>
      <c r="J65" s="726" t="s">
        <v>902</v>
      </c>
      <c r="K65" s="145">
        <v>0.2</v>
      </c>
      <c r="L65" s="61" t="s">
        <v>30</v>
      </c>
      <c r="M65" s="62">
        <v>0.2</v>
      </c>
      <c r="N65" s="62">
        <v>0.4</v>
      </c>
      <c r="O65" s="62">
        <v>0.6</v>
      </c>
      <c r="P65" s="62">
        <v>1</v>
      </c>
      <c r="Q65" s="6">
        <f t="shared" ref="Q65:Q66" si="20">+SUM(M65:M65)*K65</f>
        <v>4.0000000000000008E-2</v>
      </c>
      <c r="R65" s="6">
        <f t="shared" ref="R65:R66" si="21">+SUM(N65:N65)*K65</f>
        <v>8.0000000000000016E-2</v>
      </c>
      <c r="S65" s="6">
        <f t="shared" ref="S65:S66" si="22">+SUM(O65:O65)*K65</f>
        <v>0.12</v>
      </c>
      <c r="T65" s="6">
        <f t="shared" ref="T65:T66" si="23">+SUM(P65:P65)*K65</f>
        <v>0.2</v>
      </c>
      <c r="U65" s="144">
        <f t="shared" ref="U65:U66" si="24">+MAX(Q65:T65)</f>
        <v>0.2</v>
      </c>
      <c r="V65" s="297"/>
      <c r="W65" s="297"/>
      <c r="X65" s="297"/>
      <c r="Y65" s="297"/>
      <c r="Z65" s="397"/>
      <c r="AA65" s="729"/>
      <c r="AB65" s="733"/>
    </row>
    <row r="66" spans="1:28" ht="31.2" customHeight="1" x14ac:dyDescent="0.3">
      <c r="A66" s="406"/>
      <c r="B66" s="409"/>
      <c r="C66" s="387"/>
      <c r="D66" s="390"/>
      <c r="E66" s="696"/>
      <c r="F66" s="700"/>
      <c r="G66" s="696"/>
      <c r="H66" s="696"/>
      <c r="I66" s="691"/>
      <c r="J66" s="727"/>
      <c r="K66" s="176">
        <v>0.2</v>
      </c>
      <c r="L66" s="172" t="s">
        <v>34</v>
      </c>
      <c r="M66" s="63">
        <v>0</v>
      </c>
      <c r="N66" s="63">
        <v>0</v>
      </c>
      <c r="O66" s="63">
        <v>0</v>
      </c>
      <c r="P66" s="63">
        <v>0</v>
      </c>
      <c r="Q66" s="156">
        <f t="shared" si="20"/>
        <v>0</v>
      </c>
      <c r="R66" s="156">
        <f t="shared" si="21"/>
        <v>0</v>
      </c>
      <c r="S66" s="156">
        <f t="shared" si="22"/>
        <v>0</v>
      </c>
      <c r="T66" s="156">
        <f t="shared" si="23"/>
        <v>0</v>
      </c>
      <c r="U66" s="160">
        <f t="shared" si="24"/>
        <v>0</v>
      </c>
      <c r="V66" s="297"/>
      <c r="W66" s="297"/>
      <c r="X66" s="297"/>
      <c r="Y66" s="297"/>
      <c r="Z66" s="397"/>
      <c r="AA66" s="729"/>
      <c r="AB66" s="733"/>
    </row>
    <row r="67" spans="1:28" ht="49.95" customHeight="1" x14ac:dyDescent="0.3">
      <c r="A67" s="406"/>
      <c r="B67" s="409"/>
      <c r="C67" s="387"/>
      <c r="D67" s="390"/>
      <c r="E67" s="696"/>
      <c r="F67" s="700"/>
      <c r="G67" s="696"/>
      <c r="H67" s="696"/>
      <c r="I67" s="691"/>
      <c r="J67" s="695" t="s">
        <v>903</v>
      </c>
      <c r="K67" s="145">
        <v>0.6</v>
      </c>
      <c r="L67" s="61" t="s">
        <v>30</v>
      </c>
      <c r="M67" s="62">
        <v>0.2</v>
      </c>
      <c r="N67" s="62">
        <v>0.4</v>
      </c>
      <c r="O67" s="62">
        <v>0.6</v>
      </c>
      <c r="P67" s="62">
        <v>1</v>
      </c>
      <c r="Q67" s="6">
        <f t="shared" si="15"/>
        <v>0.12</v>
      </c>
      <c r="R67" s="6">
        <f t="shared" si="16"/>
        <v>0.24</v>
      </c>
      <c r="S67" s="6">
        <f t="shared" si="17"/>
        <v>0.36</v>
      </c>
      <c r="T67" s="6">
        <f t="shared" si="18"/>
        <v>0.6</v>
      </c>
      <c r="U67" s="144">
        <f t="shared" si="19"/>
        <v>0.6</v>
      </c>
      <c r="V67" s="297"/>
      <c r="W67" s="297"/>
      <c r="X67" s="297"/>
      <c r="Y67" s="297"/>
      <c r="Z67" s="397"/>
      <c r="AA67" s="729"/>
      <c r="AB67" s="733"/>
    </row>
    <row r="68" spans="1:28" ht="38.4" customHeight="1" x14ac:dyDescent="0.3">
      <c r="A68" s="407"/>
      <c r="B68" s="410"/>
      <c r="C68" s="388"/>
      <c r="D68" s="391"/>
      <c r="E68" s="702"/>
      <c r="F68" s="703"/>
      <c r="G68" s="702"/>
      <c r="H68" s="702"/>
      <c r="I68" s="704"/>
      <c r="J68" s="697"/>
      <c r="K68" s="176">
        <v>0.6</v>
      </c>
      <c r="L68" s="172" t="s">
        <v>34</v>
      </c>
      <c r="M68" s="63">
        <v>0</v>
      </c>
      <c r="N68" s="63">
        <v>0</v>
      </c>
      <c r="O68" s="63">
        <v>0</v>
      </c>
      <c r="P68" s="63">
        <v>0</v>
      </c>
      <c r="Q68" s="210">
        <f t="shared" si="15"/>
        <v>0</v>
      </c>
      <c r="R68" s="210">
        <f t="shared" si="16"/>
        <v>0</v>
      </c>
      <c r="S68" s="210">
        <f t="shared" si="17"/>
        <v>0</v>
      </c>
      <c r="T68" s="210">
        <f t="shared" si="18"/>
        <v>0</v>
      </c>
      <c r="U68" s="209">
        <f t="shared" si="19"/>
        <v>0</v>
      </c>
      <c r="V68" s="298"/>
      <c r="W68" s="298"/>
      <c r="X68" s="298"/>
      <c r="Y68" s="298"/>
      <c r="Z68" s="398"/>
      <c r="AA68" s="731"/>
      <c r="AB68" s="734"/>
    </row>
    <row r="69" spans="1:28" x14ac:dyDescent="0.3">
      <c r="Q69" s="690"/>
      <c r="R69" s="690"/>
      <c r="S69" s="690"/>
      <c r="T69" s="690"/>
      <c r="U69" s="690"/>
      <c r="V69" s="143"/>
      <c r="W69" s="143"/>
      <c r="X69" s="143"/>
      <c r="Y69" s="143"/>
    </row>
    <row r="70" spans="1:28" x14ac:dyDescent="0.3">
      <c r="Q70" s="629"/>
      <c r="R70" s="629"/>
      <c r="S70" s="629"/>
      <c r="T70" s="629"/>
      <c r="U70" s="629"/>
      <c r="V70" s="143"/>
      <c r="W70" s="143"/>
      <c r="X70" s="143"/>
      <c r="Y70" s="143"/>
    </row>
    <row r="71" spans="1:28" x14ac:dyDescent="0.3">
      <c r="Q71" s="651"/>
      <c r="R71" s="651"/>
      <c r="S71" s="651"/>
      <c r="T71" s="651"/>
      <c r="U71" s="652"/>
      <c r="V71" s="143"/>
      <c r="W71" s="143"/>
      <c r="X71" s="143"/>
      <c r="Y71" s="143"/>
    </row>
    <row r="72" spans="1:28" x14ac:dyDescent="0.3">
      <c r="Q72" s="653"/>
      <c r="R72" s="653"/>
      <c r="S72" s="653"/>
      <c r="T72" s="653"/>
      <c r="U72" s="653"/>
      <c r="V72" s="143"/>
      <c r="W72" s="143"/>
      <c r="X72" s="143"/>
      <c r="Y72" s="143"/>
    </row>
    <row r="73" spans="1:28" x14ac:dyDescent="0.3">
      <c r="Q73" s="629"/>
      <c r="R73" s="629"/>
      <c r="S73" s="629"/>
      <c r="T73" s="629"/>
      <c r="U73" s="629"/>
      <c r="V73" s="143"/>
      <c r="W73" s="143"/>
      <c r="X73" s="143"/>
      <c r="Y73" s="143"/>
    </row>
    <row r="74" spans="1:28" x14ac:dyDescent="0.3">
      <c r="Q74" s="631"/>
      <c r="R74" s="631"/>
      <c r="S74" s="631"/>
      <c r="T74" s="631"/>
      <c r="U74" s="631"/>
      <c r="V74" s="143"/>
      <c r="W74" s="143"/>
      <c r="X74" s="143"/>
      <c r="Y74" s="143"/>
    </row>
    <row r="75" spans="1:28" x14ac:dyDescent="0.3">
      <c r="Q75" s="651"/>
      <c r="R75" s="651"/>
      <c r="S75" s="651"/>
      <c r="T75" s="651"/>
      <c r="U75" s="652"/>
      <c r="V75" s="143"/>
      <c r="W75" s="143"/>
      <c r="X75" s="143"/>
      <c r="Y75" s="143"/>
    </row>
    <row r="76" spans="1:28" x14ac:dyDescent="0.3">
      <c r="Q76" s="142"/>
      <c r="R76" s="142"/>
      <c r="S76" s="142"/>
      <c r="T76" s="142"/>
      <c r="U76" s="143"/>
      <c r="V76" s="143"/>
      <c r="W76" s="143"/>
      <c r="X76" s="143"/>
      <c r="Y76" s="143"/>
    </row>
    <row r="77" spans="1:28" x14ac:dyDescent="0.3">
      <c r="Q77" s="106"/>
      <c r="R77" s="106"/>
      <c r="S77" s="106"/>
      <c r="T77" s="106"/>
      <c r="U77" s="106"/>
      <c r="V77" s="106"/>
      <c r="W77" s="106"/>
      <c r="X77" s="106"/>
      <c r="Y77" s="106"/>
    </row>
    <row r="78" spans="1:28" x14ac:dyDescent="0.3">
      <c r="Q78" s="106"/>
      <c r="R78" s="106"/>
      <c r="S78" s="106"/>
      <c r="T78" s="106"/>
      <c r="U78" s="106"/>
      <c r="V78" s="106"/>
      <c r="W78" s="106"/>
      <c r="X78" s="106"/>
      <c r="Y78" s="106"/>
    </row>
    <row r="79" spans="1:28" x14ac:dyDescent="0.3">
      <c r="Q79" s="106"/>
      <c r="R79" s="106"/>
      <c r="S79" s="106"/>
      <c r="T79" s="106"/>
      <c r="U79" s="106"/>
      <c r="V79" s="106"/>
      <c r="W79" s="106"/>
      <c r="X79" s="106"/>
      <c r="Y79" s="106"/>
    </row>
    <row r="80" spans="1:28" x14ac:dyDescent="0.3">
      <c r="Q80" s="106"/>
      <c r="R80" s="106"/>
      <c r="S80" s="106"/>
      <c r="T80" s="106"/>
      <c r="U80" s="106"/>
      <c r="V80" s="106"/>
      <c r="W80" s="106"/>
      <c r="X80" s="106"/>
      <c r="Y80" s="106"/>
    </row>
    <row r="81" spans="17:25" x14ac:dyDescent="0.3">
      <c r="Q81" s="106"/>
      <c r="R81" s="106"/>
      <c r="S81" s="106"/>
      <c r="T81" s="106"/>
      <c r="U81" s="106"/>
      <c r="V81" s="106"/>
      <c r="W81" s="106"/>
      <c r="X81" s="106"/>
      <c r="Y81" s="106"/>
    </row>
    <row r="82" spans="17:25" x14ac:dyDescent="0.3">
      <c r="Q82" s="106"/>
      <c r="R82" s="106"/>
      <c r="S82" s="106"/>
      <c r="T82" s="106"/>
      <c r="U82" s="106"/>
      <c r="V82" s="106"/>
      <c r="W82" s="106"/>
      <c r="X82" s="106"/>
      <c r="Y82" s="106"/>
    </row>
    <row r="83" spans="17:25" x14ac:dyDescent="0.3">
      <c r="Q83" s="106"/>
      <c r="R83" s="106"/>
      <c r="S83" s="106"/>
      <c r="T83" s="106"/>
      <c r="U83" s="106"/>
      <c r="V83" s="106"/>
      <c r="W83" s="106"/>
      <c r="X83" s="106"/>
      <c r="Y83" s="106"/>
    </row>
    <row r="84" spans="17:25" x14ac:dyDescent="0.3">
      <c r="Q84" s="106"/>
      <c r="R84" s="106"/>
      <c r="S84" s="106"/>
      <c r="T84" s="106"/>
      <c r="U84" s="106"/>
      <c r="V84" s="106"/>
      <c r="W84" s="106"/>
      <c r="X84" s="106"/>
      <c r="Y84" s="106"/>
    </row>
    <row r="85" spans="17:25" x14ac:dyDescent="0.3">
      <c r="Q85" s="106"/>
      <c r="R85" s="106"/>
      <c r="S85" s="106"/>
      <c r="T85" s="106"/>
      <c r="U85" s="106"/>
      <c r="V85" s="106"/>
      <c r="W85" s="106"/>
      <c r="X85" s="106"/>
      <c r="Y85" s="106"/>
    </row>
    <row r="86" spans="17:25" x14ac:dyDescent="0.3">
      <c r="Q86" s="106"/>
      <c r="R86" s="106"/>
      <c r="S86" s="106"/>
      <c r="T86" s="106"/>
      <c r="U86" s="106"/>
      <c r="V86" s="106"/>
      <c r="W86" s="106"/>
      <c r="X86" s="106"/>
      <c r="Y86" s="106"/>
    </row>
    <row r="87" spans="17:25" x14ac:dyDescent="0.3">
      <c r="Q87" s="106"/>
      <c r="R87" s="106"/>
      <c r="S87" s="106"/>
      <c r="T87" s="106"/>
      <c r="U87" s="106"/>
      <c r="V87" s="106"/>
      <c r="W87" s="106"/>
      <c r="X87" s="106"/>
      <c r="Y87" s="106"/>
    </row>
    <row r="88" spans="17:25" x14ac:dyDescent="0.3">
      <c r="Q88" s="106"/>
      <c r="R88" s="106"/>
      <c r="S88" s="106"/>
      <c r="T88" s="106"/>
      <c r="U88" s="106"/>
      <c r="V88" s="106"/>
      <c r="W88" s="106"/>
      <c r="X88" s="106"/>
      <c r="Y88" s="106"/>
    </row>
    <row r="89" spans="17:25" x14ac:dyDescent="0.3">
      <c r="Q89" s="106"/>
      <c r="R89" s="106"/>
      <c r="S89" s="106"/>
      <c r="T89" s="106"/>
      <c r="U89" s="106"/>
      <c r="V89" s="106"/>
      <c r="W89" s="106"/>
      <c r="X89" s="106"/>
      <c r="Y89" s="106"/>
    </row>
    <row r="90" spans="17:25" x14ac:dyDescent="0.3">
      <c r="Q90" s="106"/>
      <c r="R90" s="106"/>
      <c r="S90" s="106"/>
      <c r="T90" s="106"/>
      <c r="U90" s="106"/>
      <c r="V90" s="106"/>
      <c r="W90" s="106"/>
      <c r="X90" s="106"/>
      <c r="Y90" s="106"/>
    </row>
    <row r="91" spans="17:25" x14ac:dyDescent="0.3">
      <c r="Q91" s="106"/>
      <c r="R91" s="106"/>
      <c r="S91" s="106"/>
      <c r="T91" s="106"/>
      <c r="U91" s="106"/>
      <c r="V91" s="106"/>
      <c r="W91" s="106"/>
      <c r="X91" s="106"/>
      <c r="Y91" s="106"/>
    </row>
    <row r="92" spans="17:25" x14ac:dyDescent="0.3">
      <c r="Q92" s="106"/>
      <c r="R92" s="106"/>
      <c r="S92" s="106"/>
      <c r="T92" s="106"/>
      <c r="U92" s="106"/>
      <c r="V92" s="106"/>
      <c r="W92" s="106"/>
      <c r="X92" s="106"/>
      <c r="Y92" s="106"/>
    </row>
    <row r="93" spans="17:25" x14ac:dyDescent="0.3">
      <c r="Q93" s="106"/>
      <c r="R93" s="106"/>
      <c r="S93" s="106"/>
      <c r="T93" s="106"/>
      <c r="U93" s="106"/>
      <c r="V93" s="106"/>
      <c r="W93" s="106"/>
      <c r="X93" s="106"/>
      <c r="Y93" s="106"/>
    </row>
    <row r="94" spans="17:25" x14ac:dyDescent="0.3">
      <c r="Q94" s="106"/>
      <c r="R94" s="106"/>
      <c r="S94" s="106"/>
      <c r="T94" s="106"/>
      <c r="U94" s="106"/>
      <c r="V94" s="106"/>
      <c r="W94" s="106"/>
      <c r="X94" s="106"/>
      <c r="Y94" s="106"/>
    </row>
    <row r="95" spans="17:25" x14ac:dyDescent="0.3">
      <c r="Q95" s="106"/>
      <c r="R95" s="106"/>
      <c r="S95" s="106"/>
      <c r="T95" s="106"/>
      <c r="U95" s="106"/>
      <c r="V95" s="106"/>
      <c r="W95" s="106"/>
      <c r="X95" s="106"/>
      <c r="Y95" s="106"/>
    </row>
    <row r="96" spans="17:25" x14ac:dyDescent="0.3">
      <c r="Q96" s="106"/>
      <c r="R96" s="106"/>
      <c r="S96" s="106"/>
      <c r="T96" s="106"/>
      <c r="U96" s="106"/>
      <c r="V96" s="106"/>
      <c r="W96" s="106"/>
      <c r="X96" s="106"/>
      <c r="Y96" s="106"/>
    </row>
    <row r="97" spans="17:25" x14ac:dyDescent="0.3">
      <c r="Q97" s="106"/>
      <c r="R97" s="106"/>
      <c r="S97" s="106"/>
      <c r="T97" s="106"/>
      <c r="U97" s="106"/>
      <c r="V97" s="106"/>
      <c r="W97" s="106"/>
      <c r="X97" s="106"/>
      <c r="Y97" s="106"/>
    </row>
    <row r="98" spans="17:25" x14ac:dyDescent="0.3">
      <c r="Q98" s="106"/>
      <c r="R98" s="106"/>
      <c r="S98" s="106"/>
      <c r="T98" s="106"/>
      <c r="U98" s="106"/>
      <c r="V98" s="106"/>
      <c r="W98" s="106"/>
      <c r="X98" s="106"/>
      <c r="Y98" s="106"/>
    </row>
    <row r="99" spans="17:25" x14ac:dyDescent="0.3">
      <c r="Q99" s="106"/>
      <c r="R99" s="106"/>
      <c r="S99" s="106"/>
      <c r="T99" s="106"/>
      <c r="U99" s="106"/>
      <c r="V99" s="106"/>
      <c r="W99" s="106"/>
      <c r="X99" s="106"/>
      <c r="Y99" s="106"/>
    </row>
    <row r="100" spans="17:25" x14ac:dyDescent="0.3">
      <c r="Q100" s="106"/>
      <c r="R100" s="106"/>
      <c r="S100" s="106"/>
      <c r="T100" s="106"/>
      <c r="U100" s="106"/>
      <c r="V100" s="106"/>
      <c r="W100" s="106"/>
      <c r="X100" s="106"/>
      <c r="Y100" s="106"/>
    </row>
    <row r="101" spans="17:25" x14ac:dyDescent="0.3">
      <c r="Q101" s="106"/>
      <c r="R101" s="106"/>
      <c r="S101" s="106"/>
      <c r="T101" s="106"/>
      <c r="U101" s="106"/>
      <c r="V101" s="106"/>
      <c r="W101" s="106"/>
      <c r="X101" s="106"/>
      <c r="Y101" s="106"/>
    </row>
    <row r="102" spans="17:25" x14ac:dyDescent="0.3">
      <c r="Q102" s="106"/>
      <c r="R102" s="106"/>
      <c r="S102" s="106"/>
      <c r="T102" s="106"/>
      <c r="U102" s="106"/>
      <c r="V102" s="106"/>
      <c r="W102" s="106"/>
      <c r="X102" s="106"/>
      <c r="Y102" s="106"/>
    </row>
    <row r="103" spans="17:25" x14ac:dyDescent="0.3">
      <c r="Q103" s="106"/>
      <c r="R103" s="106"/>
      <c r="S103" s="106"/>
      <c r="T103" s="106"/>
      <c r="U103" s="106"/>
      <c r="V103" s="106"/>
      <c r="W103" s="106"/>
      <c r="X103" s="106"/>
      <c r="Y103" s="106"/>
    </row>
    <row r="104" spans="17:25" x14ac:dyDescent="0.3">
      <c r="Q104" s="106"/>
      <c r="R104" s="106"/>
      <c r="S104" s="106"/>
      <c r="T104" s="106"/>
      <c r="U104" s="106"/>
      <c r="V104" s="106"/>
      <c r="W104" s="106"/>
      <c r="X104" s="106"/>
      <c r="Y104" s="106"/>
    </row>
    <row r="105" spans="17:25" x14ac:dyDescent="0.3">
      <c r="Q105" s="106"/>
      <c r="R105" s="106"/>
      <c r="S105" s="106"/>
      <c r="T105" s="106"/>
      <c r="U105" s="106"/>
      <c r="V105" s="106"/>
      <c r="W105" s="106"/>
      <c r="X105" s="106"/>
      <c r="Y105" s="106"/>
    </row>
    <row r="106" spans="17:25" x14ac:dyDescent="0.3">
      <c r="Q106" s="106"/>
      <c r="R106" s="106"/>
      <c r="S106" s="106"/>
      <c r="T106" s="106"/>
      <c r="U106" s="106"/>
      <c r="V106" s="106"/>
      <c r="W106" s="106"/>
      <c r="X106" s="106"/>
      <c r="Y106" s="106"/>
    </row>
    <row r="107" spans="17:25" x14ac:dyDescent="0.3">
      <c r="Q107" s="106"/>
      <c r="R107" s="106"/>
      <c r="S107" s="106"/>
      <c r="T107" s="106"/>
      <c r="U107" s="106"/>
      <c r="V107" s="106"/>
      <c r="W107" s="106"/>
      <c r="X107" s="106"/>
      <c r="Y107" s="106"/>
    </row>
    <row r="108" spans="17:25" x14ac:dyDescent="0.3">
      <c r="Q108" s="106"/>
      <c r="R108" s="106"/>
      <c r="S108" s="106"/>
      <c r="T108" s="106"/>
      <c r="U108" s="106"/>
      <c r="V108" s="106"/>
      <c r="W108" s="106"/>
      <c r="X108" s="106"/>
      <c r="Y108" s="106"/>
    </row>
    <row r="109" spans="17:25" x14ac:dyDescent="0.3">
      <c r="Q109" s="106"/>
      <c r="R109" s="106"/>
      <c r="S109" s="106"/>
      <c r="T109" s="106"/>
      <c r="U109" s="106"/>
      <c r="V109" s="106"/>
      <c r="W109" s="106"/>
      <c r="X109" s="106"/>
      <c r="Y109" s="106"/>
    </row>
    <row r="110" spans="17:25" x14ac:dyDescent="0.3">
      <c r="Q110" s="106"/>
      <c r="R110" s="106"/>
      <c r="S110" s="106"/>
      <c r="T110" s="106"/>
      <c r="U110" s="106"/>
      <c r="V110" s="106"/>
      <c r="W110" s="106"/>
      <c r="X110" s="106"/>
      <c r="Y110" s="106"/>
    </row>
    <row r="111" spans="17:25" x14ac:dyDescent="0.3">
      <c r="Q111" s="106"/>
      <c r="R111" s="106"/>
      <c r="S111" s="106"/>
      <c r="T111" s="106"/>
      <c r="U111" s="106"/>
      <c r="V111" s="106"/>
      <c r="W111" s="106"/>
      <c r="X111" s="106"/>
      <c r="Y111" s="106"/>
    </row>
    <row r="112" spans="17:25" x14ac:dyDescent="0.3">
      <c r="Q112" s="106"/>
      <c r="R112" s="106"/>
      <c r="S112" s="106"/>
      <c r="T112" s="106"/>
      <c r="U112" s="106"/>
      <c r="V112" s="106"/>
      <c r="W112" s="106"/>
      <c r="X112" s="106"/>
      <c r="Y112" s="106"/>
    </row>
    <row r="113" spans="17:25" x14ac:dyDescent="0.3">
      <c r="Q113" s="106"/>
      <c r="R113" s="106"/>
      <c r="S113" s="106"/>
      <c r="T113" s="106"/>
      <c r="U113" s="106"/>
      <c r="V113" s="106"/>
      <c r="W113" s="106"/>
      <c r="X113" s="106"/>
      <c r="Y113" s="106"/>
    </row>
    <row r="114" spans="17:25" x14ac:dyDescent="0.3">
      <c r="Q114" s="106"/>
      <c r="R114" s="106"/>
      <c r="S114" s="106"/>
      <c r="T114" s="106"/>
      <c r="U114" s="106"/>
      <c r="V114" s="106"/>
      <c r="W114" s="106"/>
      <c r="X114" s="106"/>
      <c r="Y114" s="106"/>
    </row>
    <row r="115" spans="17:25" x14ac:dyDescent="0.3">
      <c r="Q115" s="106"/>
      <c r="R115" s="106"/>
      <c r="S115" s="106"/>
      <c r="T115" s="106"/>
      <c r="U115" s="106"/>
      <c r="V115" s="106"/>
      <c r="W115" s="106"/>
      <c r="X115" s="106"/>
      <c r="Y115" s="106"/>
    </row>
    <row r="116" spans="17:25" x14ac:dyDescent="0.3">
      <c r="Q116" s="106"/>
      <c r="R116" s="106"/>
      <c r="S116" s="106"/>
      <c r="T116" s="106"/>
      <c r="U116" s="106"/>
      <c r="V116" s="106"/>
      <c r="W116" s="106"/>
      <c r="X116" s="106"/>
      <c r="Y116" s="106"/>
    </row>
    <row r="117" spans="17:25" x14ac:dyDescent="0.3">
      <c r="Q117" s="106"/>
      <c r="R117" s="106"/>
      <c r="S117" s="106"/>
      <c r="T117" s="106"/>
      <c r="U117" s="106"/>
      <c r="V117" s="106"/>
      <c r="W117" s="106"/>
      <c r="X117" s="106"/>
      <c r="Y117" s="106"/>
    </row>
    <row r="118" spans="17:25" x14ac:dyDescent="0.3">
      <c r="Q118" s="106"/>
      <c r="R118" s="106"/>
      <c r="S118" s="106"/>
      <c r="T118" s="106"/>
      <c r="U118" s="106"/>
      <c r="V118" s="106"/>
      <c r="W118" s="106"/>
      <c r="X118" s="106"/>
      <c r="Y118" s="106"/>
    </row>
    <row r="119" spans="17:25" x14ac:dyDescent="0.3">
      <c r="Q119" s="106"/>
      <c r="R119" s="106"/>
      <c r="S119" s="106"/>
      <c r="T119" s="106"/>
      <c r="U119" s="106"/>
      <c r="V119" s="106"/>
      <c r="W119" s="106"/>
      <c r="X119" s="106"/>
      <c r="Y119" s="106"/>
    </row>
    <row r="120" spans="17:25" x14ac:dyDescent="0.3">
      <c r="Q120" s="106"/>
      <c r="R120" s="106"/>
      <c r="S120" s="106"/>
      <c r="T120" s="106"/>
      <c r="U120" s="106"/>
      <c r="V120" s="106"/>
      <c r="W120" s="106"/>
      <c r="X120" s="106"/>
      <c r="Y120" s="106"/>
    </row>
    <row r="121" spans="17:25" x14ac:dyDescent="0.3">
      <c r="Q121" s="106"/>
      <c r="R121" s="106"/>
      <c r="S121" s="106"/>
      <c r="T121" s="106"/>
      <c r="U121" s="106"/>
      <c r="V121" s="106"/>
      <c r="W121" s="106"/>
      <c r="X121" s="106"/>
      <c r="Y121" s="106"/>
    </row>
    <row r="122" spans="17:25" x14ac:dyDescent="0.3">
      <c r="Q122" s="106"/>
      <c r="R122" s="106"/>
      <c r="S122" s="106"/>
      <c r="T122" s="106"/>
      <c r="U122" s="106"/>
      <c r="V122" s="106"/>
      <c r="W122" s="106"/>
      <c r="X122" s="106"/>
      <c r="Y122" s="106"/>
    </row>
    <row r="123" spans="17:25" x14ac:dyDescent="0.3">
      <c r="Q123" s="106"/>
      <c r="R123" s="106"/>
      <c r="S123" s="106"/>
      <c r="T123" s="106"/>
      <c r="U123" s="106"/>
      <c r="V123" s="106"/>
      <c r="W123" s="106"/>
      <c r="X123" s="106"/>
      <c r="Y123" s="106"/>
    </row>
    <row r="124" spans="17:25" x14ac:dyDescent="0.3">
      <c r="Q124" s="106"/>
      <c r="R124" s="106"/>
      <c r="S124" s="106"/>
      <c r="T124" s="106"/>
      <c r="U124" s="106"/>
      <c r="V124" s="106"/>
      <c r="W124" s="106"/>
      <c r="X124" s="106"/>
      <c r="Y124" s="106"/>
    </row>
    <row r="125" spans="17:25" x14ac:dyDescent="0.3">
      <c r="Q125" s="106"/>
      <c r="R125" s="106"/>
      <c r="S125" s="106"/>
      <c r="T125" s="106"/>
      <c r="U125" s="106"/>
      <c r="V125" s="106"/>
      <c r="W125" s="106"/>
      <c r="X125" s="106"/>
      <c r="Y125" s="106"/>
    </row>
    <row r="126" spans="17:25" x14ac:dyDescent="0.3">
      <c r="Q126" s="106"/>
      <c r="R126" s="106"/>
      <c r="S126" s="106"/>
      <c r="T126" s="106"/>
      <c r="U126" s="106"/>
      <c r="V126" s="106"/>
      <c r="W126" s="106"/>
      <c r="X126" s="106"/>
      <c r="Y126" s="106"/>
    </row>
    <row r="127" spans="17:25" x14ac:dyDescent="0.3">
      <c r="Q127" s="106"/>
      <c r="R127" s="106"/>
      <c r="S127" s="106"/>
      <c r="T127" s="106"/>
      <c r="U127" s="106"/>
      <c r="V127" s="106"/>
      <c r="W127" s="106"/>
      <c r="X127" s="106"/>
      <c r="Y127" s="106"/>
    </row>
    <row r="128" spans="17:25" x14ac:dyDescent="0.3">
      <c r="Q128" s="106"/>
      <c r="R128" s="106"/>
      <c r="S128" s="106"/>
      <c r="T128" s="106"/>
      <c r="U128" s="106"/>
      <c r="V128" s="106"/>
      <c r="W128" s="106"/>
      <c r="X128" s="106"/>
      <c r="Y128" s="106"/>
    </row>
    <row r="129" spans="17:25" x14ac:dyDescent="0.3">
      <c r="Q129" s="106"/>
      <c r="R129" s="106"/>
      <c r="S129" s="106"/>
      <c r="T129" s="106"/>
      <c r="U129" s="106"/>
      <c r="V129" s="106"/>
      <c r="W129" s="106"/>
      <c r="X129" s="106"/>
      <c r="Y129" s="106"/>
    </row>
    <row r="130" spans="17:25" x14ac:dyDescent="0.3">
      <c r="Q130" s="106"/>
      <c r="R130" s="106"/>
      <c r="S130" s="106"/>
      <c r="T130" s="106"/>
      <c r="U130" s="106"/>
      <c r="V130" s="106"/>
      <c r="W130" s="106"/>
      <c r="X130" s="106"/>
      <c r="Y130" s="106"/>
    </row>
    <row r="131" spans="17:25" x14ac:dyDescent="0.3">
      <c r="Q131" s="106"/>
      <c r="R131" s="106"/>
      <c r="S131" s="106"/>
      <c r="T131" s="106"/>
      <c r="U131" s="106"/>
      <c r="V131" s="106"/>
      <c r="W131" s="106"/>
      <c r="X131" s="106"/>
      <c r="Y131" s="106"/>
    </row>
    <row r="132" spans="17:25" x14ac:dyDescent="0.3">
      <c r="Q132" s="106"/>
      <c r="R132" s="106"/>
      <c r="S132" s="106"/>
      <c r="T132" s="106"/>
      <c r="U132" s="106"/>
      <c r="V132" s="106"/>
      <c r="W132" s="106"/>
      <c r="X132" s="106"/>
      <c r="Y132" s="106"/>
    </row>
    <row r="133" spans="17:25" x14ac:dyDescent="0.3">
      <c r="Q133" s="106"/>
      <c r="R133" s="106"/>
      <c r="S133" s="106"/>
      <c r="T133" s="106"/>
      <c r="U133" s="106"/>
      <c r="V133" s="106"/>
      <c r="W133" s="106"/>
      <c r="X133" s="106"/>
      <c r="Y133" s="106"/>
    </row>
    <row r="134" spans="17:25" x14ac:dyDescent="0.3">
      <c r="Q134" s="106"/>
      <c r="R134" s="106"/>
      <c r="S134" s="106"/>
      <c r="T134" s="106"/>
      <c r="U134" s="106"/>
      <c r="V134" s="106"/>
      <c r="W134" s="106"/>
      <c r="X134" s="106"/>
      <c r="Y134" s="106"/>
    </row>
    <row r="135" spans="17:25" x14ac:dyDescent="0.3">
      <c r="Q135" s="106"/>
      <c r="R135" s="106"/>
      <c r="S135" s="106"/>
      <c r="T135" s="106"/>
      <c r="U135" s="106"/>
      <c r="V135" s="106"/>
      <c r="W135" s="106"/>
      <c r="X135" s="106"/>
      <c r="Y135" s="106"/>
    </row>
    <row r="136" spans="17:25" x14ac:dyDescent="0.3">
      <c r="Q136" s="106"/>
      <c r="R136" s="106"/>
      <c r="S136" s="106"/>
      <c r="T136" s="106"/>
      <c r="U136" s="106"/>
      <c r="V136" s="106"/>
      <c r="W136" s="106"/>
      <c r="X136" s="106"/>
      <c r="Y136" s="106"/>
    </row>
    <row r="137" spans="17:25" x14ac:dyDescent="0.3">
      <c r="Q137" s="106"/>
      <c r="R137" s="106"/>
      <c r="S137" s="106"/>
      <c r="T137" s="106"/>
      <c r="U137" s="106"/>
      <c r="V137" s="106"/>
      <c r="W137" s="106"/>
      <c r="X137" s="106"/>
      <c r="Y137" s="106"/>
    </row>
    <row r="138" spans="17:25" x14ac:dyDescent="0.3">
      <c r="Q138" s="106"/>
      <c r="R138" s="106"/>
      <c r="S138" s="106"/>
      <c r="T138" s="106"/>
      <c r="U138" s="106"/>
      <c r="V138" s="106"/>
      <c r="W138" s="106"/>
      <c r="X138" s="106"/>
      <c r="Y138" s="106"/>
    </row>
    <row r="139" spans="17:25" x14ac:dyDescent="0.3">
      <c r="Q139" s="106"/>
      <c r="R139" s="106"/>
      <c r="S139" s="106"/>
      <c r="T139" s="106"/>
      <c r="U139" s="106"/>
      <c r="V139" s="106"/>
      <c r="W139" s="106"/>
      <c r="X139" s="106"/>
      <c r="Y139" s="106"/>
    </row>
    <row r="140" spans="17:25" x14ac:dyDescent="0.3">
      <c r="Q140" s="106"/>
      <c r="R140" s="106"/>
      <c r="S140" s="106"/>
      <c r="T140" s="106"/>
      <c r="U140" s="106"/>
      <c r="V140" s="106"/>
      <c r="W140" s="106"/>
      <c r="X140" s="106"/>
      <c r="Y140" s="106"/>
    </row>
    <row r="141" spans="17:25" x14ac:dyDescent="0.3">
      <c r="Q141" s="106"/>
      <c r="R141" s="106"/>
      <c r="S141" s="106"/>
      <c r="T141" s="106"/>
      <c r="U141" s="106"/>
      <c r="V141" s="106"/>
      <c r="W141" s="106"/>
      <c r="X141" s="106"/>
      <c r="Y141" s="106"/>
    </row>
    <row r="142" spans="17:25" x14ac:dyDescent="0.3">
      <c r="Q142" s="106"/>
      <c r="R142" s="106"/>
      <c r="S142" s="106"/>
      <c r="T142" s="106"/>
      <c r="U142" s="106"/>
      <c r="V142" s="106"/>
      <c r="W142" s="106"/>
      <c r="X142" s="106"/>
      <c r="Y142" s="106"/>
    </row>
    <row r="143" spans="17:25" x14ac:dyDescent="0.3">
      <c r="Q143" s="106"/>
      <c r="R143" s="106"/>
      <c r="S143" s="106"/>
      <c r="T143" s="106"/>
      <c r="U143" s="106"/>
      <c r="V143" s="106"/>
      <c r="W143" s="106"/>
      <c r="X143" s="106"/>
      <c r="Y143" s="106"/>
    </row>
    <row r="144" spans="17:25" x14ac:dyDescent="0.3">
      <c r="Q144" s="106"/>
      <c r="R144" s="106"/>
      <c r="S144" s="106"/>
      <c r="T144" s="106"/>
      <c r="U144" s="106"/>
      <c r="V144" s="106"/>
      <c r="W144" s="106"/>
      <c r="X144" s="106"/>
      <c r="Y144" s="106"/>
    </row>
    <row r="145" spans="17:25" x14ac:dyDescent="0.3">
      <c r="Q145" s="106"/>
      <c r="R145" s="106"/>
      <c r="S145" s="106"/>
      <c r="T145" s="106"/>
      <c r="U145" s="106"/>
      <c r="V145" s="106"/>
      <c r="W145" s="106"/>
      <c r="X145" s="106"/>
      <c r="Y145" s="106"/>
    </row>
    <row r="146" spans="17:25" x14ac:dyDescent="0.3">
      <c r="Q146" s="106"/>
      <c r="R146" s="106"/>
      <c r="S146" s="106"/>
      <c r="T146" s="106"/>
      <c r="U146" s="106"/>
      <c r="V146" s="106"/>
      <c r="W146" s="106"/>
      <c r="X146" s="106"/>
      <c r="Y146" s="106"/>
    </row>
    <row r="147" spans="17:25" x14ac:dyDescent="0.3">
      <c r="Q147" s="106"/>
      <c r="R147" s="106"/>
      <c r="S147" s="106"/>
      <c r="T147" s="106"/>
      <c r="U147" s="106"/>
      <c r="V147" s="106"/>
      <c r="W147" s="106"/>
      <c r="X147" s="106"/>
      <c r="Y147" s="106"/>
    </row>
    <row r="148" spans="17:25" x14ac:dyDescent="0.3">
      <c r="Q148" s="106"/>
      <c r="R148" s="106"/>
      <c r="S148" s="106"/>
      <c r="T148" s="106"/>
      <c r="U148" s="106"/>
      <c r="V148" s="106"/>
      <c r="W148" s="106"/>
      <c r="X148" s="106"/>
      <c r="Y148" s="106"/>
    </row>
    <row r="149" spans="17:25" x14ac:dyDescent="0.3">
      <c r="Q149" s="106"/>
      <c r="R149" s="106"/>
      <c r="S149" s="106"/>
      <c r="T149" s="106"/>
      <c r="U149" s="106"/>
      <c r="V149" s="106"/>
      <c r="W149" s="106"/>
      <c r="X149" s="106"/>
      <c r="Y149" s="106"/>
    </row>
    <row r="150" spans="17:25" x14ac:dyDescent="0.3">
      <c r="Q150" s="106"/>
      <c r="R150" s="106"/>
      <c r="S150" s="106"/>
      <c r="T150" s="106"/>
      <c r="U150" s="106"/>
      <c r="V150" s="106"/>
      <c r="W150" s="106"/>
      <c r="X150" s="106"/>
      <c r="Y150" s="106"/>
    </row>
    <row r="151" spans="17:25" x14ac:dyDescent="0.3">
      <c r="Q151" s="106"/>
      <c r="R151" s="106"/>
      <c r="S151" s="106"/>
      <c r="T151" s="106"/>
      <c r="U151" s="106"/>
      <c r="V151" s="106"/>
      <c r="W151" s="106"/>
      <c r="X151" s="106"/>
      <c r="Y151" s="106"/>
    </row>
    <row r="152" spans="17:25" x14ac:dyDescent="0.3">
      <c r="Q152" s="106"/>
      <c r="R152" s="106"/>
      <c r="S152" s="106"/>
      <c r="T152" s="106"/>
      <c r="U152" s="106"/>
      <c r="V152" s="106"/>
      <c r="W152" s="106"/>
      <c r="X152" s="106"/>
      <c r="Y152" s="106"/>
    </row>
    <row r="153" spans="17:25" x14ac:dyDescent="0.3">
      <c r="Q153" s="106"/>
      <c r="R153" s="106"/>
      <c r="S153" s="106"/>
      <c r="T153" s="106"/>
      <c r="U153" s="106"/>
      <c r="V153" s="106"/>
      <c r="W153" s="106"/>
      <c r="X153" s="106"/>
      <c r="Y153" s="106"/>
    </row>
    <row r="154" spans="17:25" x14ac:dyDescent="0.3">
      <c r="Q154" s="106"/>
      <c r="R154" s="106"/>
      <c r="S154" s="106"/>
      <c r="T154" s="106"/>
      <c r="U154" s="106"/>
      <c r="V154" s="106"/>
      <c r="W154" s="106"/>
      <c r="X154" s="106"/>
      <c r="Y154" s="106"/>
    </row>
    <row r="155" spans="17:25" x14ac:dyDescent="0.3">
      <c r="Q155" s="106"/>
      <c r="R155" s="106"/>
      <c r="S155" s="106"/>
      <c r="T155" s="106"/>
      <c r="U155" s="106"/>
      <c r="V155" s="106"/>
      <c r="W155" s="106"/>
      <c r="X155" s="106"/>
      <c r="Y155" s="106"/>
    </row>
    <row r="156" spans="17:25" x14ac:dyDescent="0.3">
      <c r="Q156" s="106"/>
      <c r="R156" s="106"/>
      <c r="S156" s="106"/>
      <c r="T156" s="106"/>
      <c r="U156" s="106"/>
      <c r="V156" s="106"/>
      <c r="W156" s="106"/>
      <c r="X156" s="106"/>
      <c r="Y156" s="106"/>
    </row>
    <row r="157" spans="17:25" x14ac:dyDescent="0.3">
      <c r="Q157" s="106"/>
      <c r="R157" s="106"/>
      <c r="S157" s="106"/>
      <c r="T157" s="106"/>
      <c r="U157" s="106"/>
      <c r="V157" s="106"/>
      <c r="W157" s="106"/>
      <c r="X157" s="106"/>
      <c r="Y157" s="106"/>
    </row>
    <row r="158" spans="17:25" x14ac:dyDescent="0.3">
      <c r="Q158" s="106"/>
      <c r="R158" s="106"/>
      <c r="S158" s="106"/>
      <c r="T158" s="106"/>
      <c r="U158" s="106"/>
      <c r="V158" s="106"/>
      <c r="W158" s="106"/>
      <c r="X158" s="106"/>
      <c r="Y158" s="106"/>
    </row>
    <row r="159" spans="17:25" x14ac:dyDescent="0.3">
      <c r="Q159" s="106"/>
      <c r="R159" s="106"/>
      <c r="S159" s="106"/>
      <c r="T159" s="106"/>
      <c r="U159" s="106"/>
      <c r="V159" s="106"/>
      <c r="W159" s="106"/>
      <c r="X159" s="106"/>
      <c r="Y159" s="106"/>
    </row>
    <row r="160" spans="17:25" x14ac:dyDescent="0.3">
      <c r="Q160" s="106"/>
      <c r="R160" s="106"/>
      <c r="S160" s="106"/>
      <c r="T160" s="106"/>
      <c r="U160" s="106"/>
      <c r="V160" s="106"/>
      <c r="W160" s="106"/>
      <c r="X160" s="106"/>
      <c r="Y160" s="106"/>
    </row>
  </sheetData>
  <mergeCells count="190">
    <mergeCell ref="D19:D24"/>
    <mergeCell ref="F19:F24"/>
    <mergeCell ref="G19:G24"/>
    <mergeCell ref="H19:H24"/>
    <mergeCell ref="I19:I24"/>
    <mergeCell ref="Y25:Y28"/>
    <mergeCell ref="D25:D28"/>
    <mergeCell ref="F25:F28"/>
    <mergeCell ref="G25:G28"/>
    <mergeCell ref="H25:H28"/>
    <mergeCell ref="E19:E24"/>
    <mergeCell ref="E25:E28"/>
    <mergeCell ref="G3:G6"/>
    <mergeCell ref="H3:H6"/>
    <mergeCell ref="I3:I6"/>
    <mergeCell ref="G13:G18"/>
    <mergeCell ref="H13:H18"/>
    <mergeCell ref="D7:D12"/>
    <mergeCell ref="F7:F12"/>
    <mergeCell ref="G7:G12"/>
    <mergeCell ref="H7:H12"/>
    <mergeCell ref="D13:D18"/>
    <mergeCell ref="F13:F18"/>
    <mergeCell ref="I13:I18"/>
    <mergeCell ref="E3:E6"/>
    <mergeCell ref="E7:E12"/>
    <mergeCell ref="E13:E18"/>
    <mergeCell ref="A3:A68"/>
    <mergeCell ref="B3:B68"/>
    <mergeCell ref="C3:C24"/>
    <mergeCell ref="D3:D6"/>
    <mergeCell ref="F3:F6"/>
    <mergeCell ref="AB3:AB68"/>
    <mergeCell ref="J5:J6"/>
    <mergeCell ref="J7:J8"/>
    <mergeCell ref="V7:V12"/>
    <mergeCell ref="W7:W12"/>
    <mergeCell ref="X7:X12"/>
    <mergeCell ref="Z7:Z24"/>
    <mergeCell ref="AA7:AA24"/>
    <mergeCell ref="J9:J10"/>
    <mergeCell ref="J3:J4"/>
    <mergeCell ref="V3:V6"/>
    <mergeCell ref="W3:W6"/>
    <mergeCell ref="X3:X6"/>
    <mergeCell ref="J25:J26"/>
    <mergeCell ref="V25:V28"/>
    <mergeCell ref="W25:W28"/>
    <mergeCell ref="X25:X28"/>
    <mergeCell ref="B1:C1"/>
    <mergeCell ref="E1:AB1"/>
    <mergeCell ref="K2:L2"/>
    <mergeCell ref="Y3:Y6"/>
    <mergeCell ref="Z3:Z6"/>
    <mergeCell ref="AA3:AA6"/>
    <mergeCell ref="Y7:Y12"/>
    <mergeCell ref="J19:J20"/>
    <mergeCell ref="V19:V24"/>
    <mergeCell ref="W19:W24"/>
    <mergeCell ref="X19:X24"/>
    <mergeCell ref="Y19:Y24"/>
    <mergeCell ref="J21:J22"/>
    <mergeCell ref="J23:J24"/>
    <mergeCell ref="J11:J12"/>
    <mergeCell ref="J13:J14"/>
    <mergeCell ref="V13:V18"/>
    <mergeCell ref="W13:W18"/>
    <mergeCell ref="X13:X18"/>
    <mergeCell ref="Y13:Y18"/>
    <mergeCell ref="J15:J16"/>
    <mergeCell ref="J17:J18"/>
    <mergeCell ref="I7:I12"/>
    <mergeCell ref="F35:F40"/>
    <mergeCell ref="Z25:Z28"/>
    <mergeCell ref="AA25:AA28"/>
    <mergeCell ref="J27:J28"/>
    <mergeCell ref="I25:I28"/>
    <mergeCell ref="Z29:Z30"/>
    <mergeCell ref="AA29:AA34"/>
    <mergeCell ref="J31:J32"/>
    <mergeCell ref="Z31:Z34"/>
    <mergeCell ref="D29:D40"/>
    <mergeCell ref="F29:F34"/>
    <mergeCell ref="G29:G34"/>
    <mergeCell ref="H29:H34"/>
    <mergeCell ref="I29:I34"/>
    <mergeCell ref="X29:X34"/>
    <mergeCell ref="Y29:Y34"/>
    <mergeCell ref="J29:J30"/>
    <mergeCell ref="J33:J34"/>
    <mergeCell ref="E29:E34"/>
    <mergeCell ref="I41:I46"/>
    <mergeCell ref="J41:J42"/>
    <mergeCell ref="V41:V46"/>
    <mergeCell ref="W41:W46"/>
    <mergeCell ref="X41:X46"/>
    <mergeCell ref="Y41:Y46"/>
    <mergeCell ref="J35:J36"/>
    <mergeCell ref="V35:V40"/>
    <mergeCell ref="W35:W40"/>
    <mergeCell ref="X35:X40"/>
    <mergeCell ref="Y35:Y40"/>
    <mergeCell ref="J43:J44"/>
    <mergeCell ref="J45:J46"/>
    <mergeCell ref="C25:C40"/>
    <mergeCell ref="G35:G40"/>
    <mergeCell ref="H35:H40"/>
    <mergeCell ref="V29:V34"/>
    <mergeCell ref="W29:W34"/>
    <mergeCell ref="AA35:AA46"/>
    <mergeCell ref="J37:J38"/>
    <mergeCell ref="J39:J40"/>
    <mergeCell ref="C41:C58"/>
    <mergeCell ref="D41:D46"/>
    <mergeCell ref="F41:F46"/>
    <mergeCell ref="G41:G46"/>
    <mergeCell ref="H41:H46"/>
    <mergeCell ref="I35:I40"/>
    <mergeCell ref="V47:V52"/>
    <mergeCell ref="W47:W52"/>
    <mergeCell ref="X47:X52"/>
    <mergeCell ref="Y47:Y52"/>
    <mergeCell ref="Z47:Z52"/>
    <mergeCell ref="D47:D52"/>
    <mergeCell ref="F47:F52"/>
    <mergeCell ref="G47:G52"/>
    <mergeCell ref="AA57:AA58"/>
    <mergeCell ref="I57:I58"/>
    <mergeCell ref="I47:I52"/>
    <mergeCell ref="D57:D58"/>
    <mergeCell ref="F57:F58"/>
    <mergeCell ref="G57:G58"/>
    <mergeCell ref="H57:H58"/>
    <mergeCell ref="E49:E52"/>
    <mergeCell ref="AA53:AA56"/>
    <mergeCell ref="J55:J56"/>
    <mergeCell ref="H47:H52"/>
    <mergeCell ref="D53:D56"/>
    <mergeCell ref="F53:F56"/>
    <mergeCell ref="G53:G56"/>
    <mergeCell ref="H53:H56"/>
    <mergeCell ref="I53:I56"/>
    <mergeCell ref="J51:J52"/>
    <mergeCell ref="J47:J48"/>
    <mergeCell ref="Z53:Z68"/>
    <mergeCell ref="J57:J58"/>
    <mergeCell ref="V57:V58"/>
    <mergeCell ref="W57:W58"/>
    <mergeCell ref="X57:X58"/>
    <mergeCell ref="Y57:Y58"/>
    <mergeCell ref="J53:J54"/>
    <mergeCell ref="V53:V56"/>
    <mergeCell ref="W53:W56"/>
    <mergeCell ref="X53:X56"/>
    <mergeCell ref="Y53:Y56"/>
    <mergeCell ref="C59:C68"/>
    <mergeCell ref="D59:D60"/>
    <mergeCell ref="F59:F60"/>
    <mergeCell ref="G59:G60"/>
    <mergeCell ref="Q72:U72"/>
    <mergeCell ref="I61:I68"/>
    <mergeCell ref="J61:J62"/>
    <mergeCell ref="V61:V68"/>
    <mergeCell ref="D61:D68"/>
    <mergeCell ref="F61:F68"/>
    <mergeCell ref="G61:G68"/>
    <mergeCell ref="H61:H68"/>
    <mergeCell ref="E59:E60"/>
    <mergeCell ref="J63:J64"/>
    <mergeCell ref="J67:J68"/>
    <mergeCell ref="H59:H60"/>
    <mergeCell ref="I59:I60"/>
    <mergeCell ref="J59:J60"/>
    <mergeCell ref="V59:V60"/>
    <mergeCell ref="E61:E68"/>
    <mergeCell ref="J65:J66"/>
    <mergeCell ref="E35:E40"/>
    <mergeCell ref="E41:E46"/>
    <mergeCell ref="E53:E56"/>
    <mergeCell ref="E57:E58"/>
    <mergeCell ref="Y61:Y68"/>
    <mergeCell ref="W61:W68"/>
    <mergeCell ref="X61:X68"/>
    <mergeCell ref="W59:W60"/>
    <mergeCell ref="X59:X60"/>
    <mergeCell ref="Y59:Y60"/>
    <mergeCell ref="AA59:AA68"/>
    <mergeCell ref="Z35:Z46"/>
    <mergeCell ref="AA47:AA52"/>
    <mergeCell ref="J49:J50"/>
  </mergeCells>
  <conditionalFormatting sqref="Q74:T74">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BE178"/>
  <sheetViews>
    <sheetView topLeftCell="B28" zoomScale="70" zoomScaleNormal="70" workbookViewId="0">
      <selection activeCell="G33" sqref="G33:G38"/>
    </sheetView>
  </sheetViews>
  <sheetFormatPr baseColWidth="10" defaultColWidth="8.44140625" defaultRowHeight="15.75" customHeight="1" outlineLevelCol="1" x14ac:dyDescent="0.2"/>
  <cols>
    <col min="1" max="1" width="25.44140625" style="7" customWidth="1"/>
    <col min="2" max="2" width="42.5546875" style="8" customWidth="1" outlineLevel="1"/>
    <col min="3" max="3" width="28.6640625" style="8" customWidth="1" outlineLevel="1"/>
    <col min="4" max="4" width="32.109375" style="8" customWidth="1" outlineLevel="1"/>
    <col min="5" max="5" width="25.6640625" style="9" customWidth="1"/>
    <col min="6" max="6" width="17.21875" style="9" customWidth="1"/>
    <col min="7" max="7" width="20.5546875" style="9" customWidth="1"/>
    <col min="8" max="8" width="24.33203125" style="17" customWidth="1"/>
    <col min="9" max="9" width="14.88671875" style="17" customWidth="1"/>
    <col min="10" max="10" width="53.5546875" style="40" customWidth="1"/>
    <col min="11" max="11" width="8.44140625" style="38"/>
    <col min="12" max="12" width="8.44140625" style="9"/>
    <col min="13" max="13" width="13.44140625" style="8" customWidth="1"/>
    <col min="14" max="14" width="12" style="8" customWidth="1"/>
    <col min="15" max="15" width="12.33203125" style="8" customWidth="1"/>
    <col min="16" max="16" width="12.44140625" style="8" customWidth="1"/>
    <col min="17" max="17" width="10" style="8" customWidth="1"/>
    <col min="18" max="18" width="10.33203125" style="8" bestFit="1" customWidth="1"/>
    <col min="19" max="25" width="10" style="8" customWidth="1"/>
    <col min="26" max="26" width="12.6640625" style="22" customWidth="1"/>
    <col min="27" max="27" width="14.44140625" style="22" customWidth="1"/>
    <col min="28" max="28" width="9" style="22" customWidth="1"/>
    <col min="29" max="57" width="8.44140625" style="22"/>
    <col min="58" max="16384" width="8.44140625" style="7"/>
  </cols>
  <sheetData>
    <row r="1" spans="1:57" s="14" customFormat="1" ht="39" customHeight="1" x14ac:dyDescent="0.3">
      <c r="A1" s="52" t="s">
        <v>0</v>
      </c>
      <c r="B1" s="375" t="s">
        <v>1</v>
      </c>
      <c r="C1" s="375"/>
      <c r="D1" s="52" t="s">
        <v>61</v>
      </c>
      <c r="E1" s="414">
        <v>2024</v>
      </c>
      <c r="F1" s="415"/>
      <c r="G1" s="415"/>
      <c r="H1" s="415"/>
      <c r="I1" s="415"/>
      <c r="J1" s="415"/>
      <c r="K1" s="415"/>
      <c r="L1" s="415"/>
      <c r="M1" s="415"/>
      <c r="N1" s="415"/>
      <c r="O1" s="415"/>
      <c r="P1" s="415"/>
      <c r="Q1" s="415"/>
      <c r="R1" s="415"/>
      <c r="S1" s="415"/>
      <c r="T1" s="415"/>
      <c r="U1" s="415"/>
      <c r="V1" s="415"/>
      <c r="W1" s="415"/>
      <c r="X1" s="415"/>
      <c r="Y1" s="415"/>
      <c r="Z1" s="415"/>
      <c r="AA1" s="415"/>
      <c r="AB1" s="415"/>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row>
    <row r="2" spans="1:57" ht="64.2" customHeight="1" x14ac:dyDescent="0.2">
      <c r="A2" s="12" t="s">
        <v>3</v>
      </c>
      <c r="B2" s="15" t="s">
        <v>4</v>
      </c>
      <c r="C2" s="15" t="s">
        <v>112</v>
      </c>
      <c r="D2" s="36" t="s">
        <v>6</v>
      </c>
      <c r="E2" s="51" t="s">
        <v>613</v>
      </c>
      <c r="F2" s="218" t="s">
        <v>114</v>
      </c>
      <c r="G2" s="51" t="s">
        <v>8</v>
      </c>
      <c r="H2" s="51" t="s">
        <v>9</v>
      </c>
      <c r="I2" s="51" t="s">
        <v>10</v>
      </c>
      <c r="J2" s="51" t="s">
        <v>11</v>
      </c>
      <c r="K2" s="736" t="s">
        <v>12</v>
      </c>
      <c r="L2" s="24">
        <v>45352</v>
      </c>
      <c r="M2" s="24">
        <v>45444</v>
      </c>
      <c r="N2" s="24">
        <v>45536</v>
      </c>
      <c r="O2" s="24">
        <v>45627</v>
      </c>
      <c r="P2" s="139" t="s">
        <v>13</v>
      </c>
      <c r="Q2" s="139" t="s">
        <v>14</v>
      </c>
      <c r="R2" s="139" t="s">
        <v>15</v>
      </c>
      <c r="S2" s="139" t="s">
        <v>16</v>
      </c>
      <c r="T2" s="139" t="s">
        <v>17</v>
      </c>
      <c r="U2" s="139" t="s">
        <v>18</v>
      </c>
      <c r="V2" s="139" t="s">
        <v>19</v>
      </c>
      <c r="W2" s="139" t="s">
        <v>20</v>
      </c>
      <c r="X2" s="139" t="s">
        <v>21</v>
      </c>
      <c r="Y2" s="93" t="s">
        <v>63</v>
      </c>
      <c r="Z2" s="94" t="s">
        <v>23</v>
      </c>
      <c r="AA2" s="105" t="s">
        <v>24</v>
      </c>
      <c r="AB2" s="286" t="s">
        <v>620</v>
      </c>
      <c r="BE2" s="7"/>
    </row>
    <row r="3" spans="1:57" ht="40.200000000000003" customHeight="1" x14ac:dyDescent="0.2">
      <c r="A3" s="416" t="s">
        <v>226</v>
      </c>
      <c r="B3" s="417" t="s">
        <v>227</v>
      </c>
      <c r="C3" s="429" t="s">
        <v>228</v>
      </c>
      <c r="D3" s="743" t="s">
        <v>229</v>
      </c>
      <c r="E3" s="744" t="s">
        <v>641</v>
      </c>
      <c r="F3" s="941">
        <v>66</v>
      </c>
      <c r="G3" s="745" t="s">
        <v>906</v>
      </c>
      <c r="H3" s="746" t="s">
        <v>907</v>
      </c>
      <c r="I3" s="746"/>
      <c r="J3" s="747" t="s">
        <v>924</v>
      </c>
      <c r="K3" s="184">
        <v>0.4</v>
      </c>
      <c r="L3" s="54" t="s">
        <v>30</v>
      </c>
      <c r="M3" s="6">
        <v>0</v>
      </c>
      <c r="N3" s="6">
        <v>1</v>
      </c>
      <c r="O3" s="6">
        <v>1</v>
      </c>
      <c r="P3" s="6">
        <v>1</v>
      </c>
      <c r="Q3" s="6">
        <f>+SUM(M3:M3)*K3</f>
        <v>0</v>
      </c>
      <c r="R3" s="6">
        <f>+SUM(N3:N3)*K3</f>
        <v>0.4</v>
      </c>
      <c r="S3" s="6">
        <f>+SUM(O3:O3)*K3</f>
        <v>0.4</v>
      </c>
      <c r="T3" s="6">
        <f>+SUM(P3:P3)*K3</f>
        <v>0.4</v>
      </c>
      <c r="U3" s="140">
        <f>+MAX(Q3:T3)</f>
        <v>0.4</v>
      </c>
      <c r="V3" s="296">
        <f>+Q4+Q6+Q8</f>
        <v>0</v>
      </c>
      <c r="W3" s="296">
        <f>+R4+R6+R8</f>
        <v>0</v>
      </c>
      <c r="X3" s="296">
        <f>+S4+S6+S8</f>
        <v>0</v>
      </c>
      <c r="Y3" s="296">
        <f>+T4+T6+T8</f>
        <v>0</v>
      </c>
      <c r="Z3" s="299" t="s">
        <v>230</v>
      </c>
      <c r="AA3" s="426"/>
      <c r="AB3" s="344" t="s">
        <v>231</v>
      </c>
    </row>
    <row r="4" spans="1:57" ht="27.6" customHeight="1" x14ac:dyDescent="0.2">
      <c r="A4" s="416"/>
      <c r="B4" s="417"/>
      <c r="C4" s="430"/>
      <c r="D4" s="743"/>
      <c r="E4" s="744"/>
      <c r="F4" s="942"/>
      <c r="G4" s="748"/>
      <c r="H4" s="746"/>
      <c r="I4" s="746"/>
      <c r="J4" s="747"/>
      <c r="K4" s="185">
        <v>0.4</v>
      </c>
      <c r="L4" s="186" t="s">
        <v>34</v>
      </c>
      <c r="M4" s="11">
        <v>0</v>
      </c>
      <c r="N4" s="11">
        <v>0</v>
      </c>
      <c r="O4" s="11">
        <v>0</v>
      </c>
      <c r="P4" s="11">
        <v>0</v>
      </c>
      <c r="Q4" s="156">
        <f>+SUM(M4:M4)*K4</f>
        <v>0</v>
      </c>
      <c r="R4" s="156">
        <f t="shared" ref="R4:R38" si="0">+SUM(N4:N4)*K4</f>
        <v>0</v>
      </c>
      <c r="S4" s="156">
        <f t="shared" ref="S4:S38" si="1">+SUM(O4:O4)*K4</f>
        <v>0</v>
      </c>
      <c r="T4" s="156">
        <f t="shared" ref="T4:T38" si="2">+SUM(P4:P4)*K4</f>
        <v>0</v>
      </c>
      <c r="U4" s="157">
        <f t="shared" ref="U4:U38" si="3">+MAX(Q4:T4)</f>
        <v>0</v>
      </c>
      <c r="V4" s="297"/>
      <c r="W4" s="297"/>
      <c r="X4" s="297"/>
      <c r="Y4" s="297"/>
      <c r="Z4" s="294"/>
      <c r="AA4" s="427"/>
      <c r="AB4" s="345"/>
    </row>
    <row r="5" spans="1:57" ht="40.200000000000003" customHeight="1" x14ac:dyDescent="0.2">
      <c r="A5" s="416"/>
      <c r="B5" s="417"/>
      <c r="C5" s="430"/>
      <c r="D5" s="743"/>
      <c r="E5" s="744"/>
      <c r="F5" s="942"/>
      <c r="G5" s="748"/>
      <c r="H5" s="746"/>
      <c r="I5" s="746"/>
      <c r="J5" s="747" t="s">
        <v>904</v>
      </c>
      <c r="K5" s="184">
        <v>0.4</v>
      </c>
      <c r="L5" s="54" t="s">
        <v>30</v>
      </c>
      <c r="M5" s="6">
        <v>0</v>
      </c>
      <c r="N5" s="6">
        <v>0</v>
      </c>
      <c r="O5" s="6">
        <v>1</v>
      </c>
      <c r="P5" s="6">
        <v>1</v>
      </c>
      <c r="Q5" s="6">
        <f t="shared" ref="Q5:Q38" si="4">+SUM(M5:M5)*K5</f>
        <v>0</v>
      </c>
      <c r="R5" s="6">
        <f t="shared" si="0"/>
        <v>0</v>
      </c>
      <c r="S5" s="6">
        <f t="shared" si="1"/>
        <v>0.4</v>
      </c>
      <c r="T5" s="6">
        <f t="shared" si="2"/>
        <v>0.4</v>
      </c>
      <c r="U5" s="140">
        <f t="shared" si="3"/>
        <v>0.4</v>
      </c>
      <c r="V5" s="297"/>
      <c r="W5" s="297"/>
      <c r="X5" s="297"/>
      <c r="Y5" s="297"/>
      <c r="Z5" s="294"/>
      <c r="AA5" s="427"/>
      <c r="AB5" s="345"/>
    </row>
    <row r="6" spans="1:57" ht="41.4" customHeight="1" x14ac:dyDescent="0.2">
      <c r="A6" s="416"/>
      <c r="B6" s="417"/>
      <c r="C6" s="430"/>
      <c r="D6" s="743"/>
      <c r="E6" s="744"/>
      <c r="F6" s="942"/>
      <c r="G6" s="748"/>
      <c r="H6" s="746"/>
      <c r="I6" s="746"/>
      <c r="J6" s="747"/>
      <c r="K6" s="185">
        <v>0.4</v>
      </c>
      <c r="L6" s="186" t="s">
        <v>34</v>
      </c>
      <c r="M6" s="11">
        <v>0</v>
      </c>
      <c r="N6" s="11">
        <v>0</v>
      </c>
      <c r="O6" s="11">
        <v>0</v>
      </c>
      <c r="P6" s="11">
        <v>0</v>
      </c>
      <c r="Q6" s="156">
        <f t="shared" si="4"/>
        <v>0</v>
      </c>
      <c r="R6" s="156">
        <f t="shared" si="0"/>
        <v>0</v>
      </c>
      <c r="S6" s="156">
        <f t="shared" si="1"/>
        <v>0</v>
      </c>
      <c r="T6" s="156">
        <f t="shared" si="2"/>
        <v>0</v>
      </c>
      <c r="U6" s="157">
        <f t="shared" si="3"/>
        <v>0</v>
      </c>
      <c r="V6" s="297"/>
      <c r="W6" s="297"/>
      <c r="X6" s="297"/>
      <c r="Y6" s="297"/>
      <c r="Z6" s="294"/>
      <c r="AA6" s="427"/>
      <c r="AB6" s="345"/>
    </row>
    <row r="7" spans="1:57" ht="41.4" customHeight="1" x14ac:dyDescent="0.2">
      <c r="A7" s="416"/>
      <c r="B7" s="417"/>
      <c r="C7" s="430"/>
      <c r="D7" s="743"/>
      <c r="E7" s="744"/>
      <c r="F7" s="942"/>
      <c r="G7" s="748"/>
      <c r="H7" s="746"/>
      <c r="I7" s="746"/>
      <c r="J7" s="747" t="s">
        <v>905</v>
      </c>
      <c r="K7" s="184">
        <v>0.2</v>
      </c>
      <c r="L7" s="54" t="s">
        <v>30</v>
      </c>
      <c r="M7" s="6">
        <v>0</v>
      </c>
      <c r="N7" s="6">
        <v>0</v>
      </c>
      <c r="O7" s="6">
        <v>0</v>
      </c>
      <c r="P7" s="6">
        <v>1</v>
      </c>
      <c r="Q7" s="6">
        <f t="shared" si="4"/>
        <v>0</v>
      </c>
      <c r="R7" s="6">
        <f t="shared" si="0"/>
        <v>0</v>
      </c>
      <c r="S7" s="6">
        <f t="shared" si="1"/>
        <v>0</v>
      </c>
      <c r="T7" s="6">
        <f t="shared" si="2"/>
        <v>0.2</v>
      </c>
      <c r="U7" s="140">
        <f t="shared" si="3"/>
        <v>0.2</v>
      </c>
      <c r="V7" s="297"/>
      <c r="W7" s="297"/>
      <c r="X7" s="297"/>
      <c r="Y7" s="297"/>
      <c r="Z7" s="294"/>
      <c r="AA7" s="427"/>
      <c r="AB7" s="345"/>
    </row>
    <row r="8" spans="1:57" ht="42" customHeight="1" x14ac:dyDescent="0.2">
      <c r="A8" s="416"/>
      <c r="B8" s="417"/>
      <c r="C8" s="430"/>
      <c r="D8" s="743"/>
      <c r="E8" s="744"/>
      <c r="F8" s="943"/>
      <c r="G8" s="749"/>
      <c r="H8" s="746"/>
      <c r="I8" s="746"/>
      <c r="J8" s="747"/>
      <c r="K8" s="185">
        <v>0.2</v>
      </c>
      <c r="L8" s="186" t="s">
        <v>34</v>
      </c>
      <c r="M8" s="11">
        <v>0</v>
      </c>
      <c r="N8" s="11">
        <v>0</v>
      </c>
      <c r="O8" s="11">
        <v>0</v>
      </c>
      <c r="P8" s="11">
        <v>0</v>
      </c>
      <c r="Q8" s="156">
        <f t="shared" si="4"/>
        <v>0</v>
      </c>
      <c r="R8" s="156">
        <f t="shared" si="0"/>
        <v>0</v>
      </c>
      <c r="S8" s="156">
        <f t="shared" si="1"/>
        <v>0</v>
      </c>
      <c r="T8" s="156">
        <f t="shared" si="2"/>
        <v>0</v>
      </c>
      <c r="U8" s="157">
        <f t="shared" si="3"/>
        <v>0</v>
      </c>
      <c r="V8" s="298"/>
      <c r="W8" s="298"/>
      <c r="X8" s="298"/>
      <c r="Y8" s="298"/>
      <c r="Z8" s="294"/>
      <c r="AA8" s="428"/>
      <c r="AB8" s="345"/>
    </row>
    <row r="9" spans="1:57" ht="48.6" customHeight="1" x14ac:dyDescent="0.2">
      <c r="A9" s="416"/>
      <c r="B9" s="417"/>
      <c r="C9" s="430"/>
      <c r="D9" s="750" t="s">
        <v>927</v>
      </c>
      <c r="E9" s="625" t="s">
        <v>648</v>
      </c>
      <c r="F9" s="941">
        <v>67</v>
      </c>
      <c r="G9" s="745" t="s">
        <v>649</v>
      </c>
      <c r="H9" s="751" t="s">
        <v>243</v>
      </c>
      <c r="I9" s="303"/>
      <c r="J9" s="747" t="s">
        <v>644</v>
      </c>
      <c r="K9" s="544">
        <v>0.25</v>
      </c>
      <c r="L9" s="54" t="s">
        <v>30</v>
      </c>
      <c r="M9" s="6">
        <v>0.1</v>
      </c>
      <c r="N9" s="6">
        <v>0.4</v>
      </c>
      <c r="O9" s="6">
        <v>0.7</v>
      </c>
      <c r="P9" s="6">
        <v>1</v>
      </c>
      <c r="Q9" s="6">
        <f t="shared" ref="Q9:Q16" si="5">+SUM(M9:M9)*K9</f>
        <v>2.5000000000000001E-2</v>
      </c>
      <c r="R9" s="6">
        <f t="shared" ref="R9:R16" si="6">+SUM(N9:N9)*K9</f>
        <v>0.1</v>
      </c>
      <c r="S9" s="6">
        <f t="shared" ref="S9:S16" si="7">+SUM(O9:O9)*K9</f>
        <v>0.17499999999999999</v>
      </c>
      <c r="T9" s="6">
        <f t="shared" ref="T9:T16" si="8">+SUM(P9:P9)*K9</f>
        <v>0.25</v>
      </c>
      <c r="U9" s="140">
        <f t="shared" ref="U9:U16" si="9">+MAX(Q9:T9)</f>
        <v>0.25</v>
      </c>
      <c r="V9" s="296">
        <v>0</v>
      </c>
      <c r="W9" s="296">
        <v>0</v>
      </c>
      <c r="X9" s="296">
        <v>0</v>
      </c>
      <c r="Y9" s="296">
        <v>0</v>
      </c>
      <c r="Z9" s="764" t="s">
        <v>83</v>
      </c>
      <c r="AA9" s="767" t="s">
        <v>83</v>
      </c>
      <c r="AB9" s="345"/>
    </row>
    <row r="10" spans="1:57" ht="33.6" customHeight="1" x14ac:dyDescent="0.2">
      <c r="A10" s="416"/>
      <c r="B10" s="417"/>
      <c r="C10" s="430"/>
      <c r="D10" s="752"/>
      <c r="E10" s="753"/>
      <c r="F10" s="942"/>
      <c r="G10" s="748"/>
      <c r="H10" s="754"/>
      <c r="I10" s="304"/>
      <c r="J10" s="747"/>
      <c r="K10" s="185">
        <v>0.25</v>
      </c>
      <c r="L10" s="186" t="s">
        <v>34</v>
      </c>
      <c r="M10" s="11">
        <v>0</v>
      </c>
      <c r="N10" s="11">
        <v>0</v>
      </c>
      <c r="O10" s="11">
        <v>0</v>
      </c>
      <c r="P10" s="11">
        <v>0</v>
      </c>
      <c r="Q10" s="156">
        <f t="shared" si="5"/>
        <v>0</v>
      </c>
      <c r="R10" s="156">
        <f t="shared" si="6"/>
        <v>0</v>
      </c>
      <c r="S10" s="156">
        <f t="shared" si="7"/>
        <v>0</v>
      </c>
      <c r="T10" s="156">
        <f t="shared" si="8"/>
        <v>0</v>
      </c>
      <c r="U10" s="157">
        <f t="shared" si="9"/>
        <v>0</v>
      </c>
      <c r="V10" s="297"/>
      <c r="W10" s="297"/>
      <c r="X10" s="297"/>
      <c r="Y10" s="297"/>
      <c r="Z10" s="765"/>
      <c r="AA10" s="768"/>
      <c r="AB10" s="345"/>
    </row>
    <row r="11" spans="1:57" ht="48" customHeight="1" x14ac:dyDescent="0.2">
      <c r="A11" s="416"/>
      <c r="B11" s="417"/>
      <c r="C11" s="430"/>
      <c r="D11" s="752"/>
      <c r="E11" s="753"/>
      <c r="F11" s="942"/>
      <c r="G11" s="748"/>
      <c r="H11" s="754"/>
      <c r="I11" s="304"/>
      <c r="J11" s="747" t="s">
        <v>645</v>
      </c>
      <c r="K11" s="544">
        <v>0.25</v>
      </c>
      <c r="L11" s="54" t="s">
        <v>30</v>
      </c>
      <c r="M11" s="6">
        <v>0.15</v>
      </c>
      <c r="N11" s="6">
        <v>0.3</v>
      </c>
      <c r="O11" s="6">
        <v>0.65</v>
      </c>
      <c r="P11" s="6">
        <v>1</v>
      </c>
      <c r="Q11" s="6">
        <f t="shared" si="5"/>
        <v>3.7499999999999999E-2</v>
      </c>
      <c r="R11" s="6">
        <f t="shared" si="6"/>
        <v>7.4999999999999997E-2</v>
      </c>
      <c r="S11" s="6">
        <f t="shared" si="7"/>
        <v>0.16250000000000001</v>
      </c>
      <c r="T11" s="6">
        <f t="shared" si="8"/>
        <v>0.25</v>
      </c>
      <c r="U11" s="140">
        <f t="shared" si="9"/>
        <v>0.25</v>
      </c>
      <c r="V11" s="297"/>
      <c r="W11" s="297"/>
      <c r="X11" s="297"/>
      <c r="Y11" s="297"/>
      <c r="Z11" s="765"/>
      <c r="AA11" s="768"/>
      <c r="AB11" s="345"/>
    </row>
    <row r="12" spans="1:57" ht="43.8" customHeight="1" x14ac:dyDescent="0.2">
      <c r="A12" s="416"/>
      <c r="B12" s="417"/>
      <c r="C12" s="430"/>
      <c r="D12" s="752"/>
      <c r="E12" s="753"/>
      <c r="F12" s="942"/>
      <c r="G12" s="748"/>
      <c r="H12" s="754"/>
      <c r="I12" s="304"/>
      <c r="J12" s="747"/>
      <c r="K12" s="185">
        <v>0.25</v>
      </c>
      <c r="L12" s="186" t="s">
        <v>34</v>
      </c>
      <c r="M12" s="11">
        <v>0</v>
      </c>
      <c r="N12" s="11">
        <v>0</v>
      </c>
      <c r="O12" s="11">
        <v>0</v>
      </c>
      <c r="P12" s="11">
        <v>0</v>
      </c>
      <c r="Q12" s="156">
        <f t="shared" si="5"/>
        <v>0</v>
      </c>
      <c r="R12" s="156">
        <f t="shared" si="6"/>
        <v>0</v>
      </c>
      <c r="S12" s="156">
        <f t="shared" si="7"/>
        <v>0</v>
      </c>
      <c r="T12" s="156">
        <f t="shared" si="8"/>
        <v>0</v>
      </c>
      <c r="U12" s="157">
        <f t="shared" si="9"/>
        <v>0</v>
      </c>
      <c r="V12" s="297"/>
      <c r="W12" s="297"/>
      <c r="X12" s="297"/>
      <c r="Y12" s="297"/>
      <c r="Z12" s="765"/>
      <c r="AA12" s="768"/>
      <c r="AB12" s="345"/>
    </row>
    <row r="13" spans="1:57" ht="30.6" customHeight="1" x14ac:dyDescent="0.2">
      <c r="A13" s="416"/>
      <c r="B13" s="417"/>
      <c r="C13" s="430"/>
      <c r="D13" s="752"/>
      <c r="E13" s="753"/>
      <c r="F13" s="942"/>
      <c r="G13" s="748"/>
      <c r="H13" s="754"/>
      <c r="I13" s="304"/>
      <c r="J13" s="747" t="s">
        <v>646</v>
      </c>
      <c r="K13" s="544">
        <v>0.25</v>
      </c>
      <c r="L13" s="13" t="s">
        <v>30</v>
      </c>
      <c r="M13" s="41">
        <v>0.3</v>
      </c>
      <c r="N13" s="42">
        <v>1</v>
      </c>
      <c r="O13" s="42">
        <v>1</v>
      </c>
      <c r="P13" s="42">
        <v>1</v>
      </c>
      <c r="Q13" s="6">
        <f t="shared" si="5"/>
        <v>7.4999999999999997E-2</v>
      </c>
      <c r="R13" s="6">
        <f t="shared" si="6"/>
        <v>0.25</v>
      </c>
      <c r="S13" s="6">
        <f t="shared" si="7"/>
        <v>0.25</v>
      </c>
      <c r="T13" s="6">
        <f t="shared" si="8"/>
        <v>0.25</v>
      </c>
      <c r="U13" s="140">
        <f t="shared" si="9"/>
        <v>0.25</v>
      </c>
      <c r="V13" s="297"/>
      <c r="W13" s="297"/>
      <c r="X13" s="297"/>
      <c r="Y13" s="297"/>
      <c r="Z13" s="765"/>
      <c r="AA13" s="768"/>
      <c r="AB13" s="345"/>
    </row>
    <row r="14" spans="1:57" ht="48" customHeight="1" x14ac:dyDescent="0.2">
      <c r="A14" s="416"/>
      <c r="B14" s="417"/>
      <c r="C14" s="430"/>
      <c r="D14" s="752"/>
      <c r="E14" s="753"/>
      <c r="F14" s="942"/>
      <c r="G14" s="748"/>
      <c r="H14" s="754"/>
      <c r="I14" s="304"/>
      <c r="J14" s="747"/>
      <c r="K14" s="185">
        <v>0.25</v>
      </c>
      <c r="L14" s="186" t="s">
        <v>34</v>
      </c>
      <c r="M14" s="11">
        <v>0</v>
      </c>
      <c r="N14" s="11">
        <v>0</v>
      </c>
      <c r="O14" s="11">
        <v>0</v>
      </c>
      <c r="P14" s="11">
        <v>0</v>
      </c>
      <c r="Q14" s="156">
        <f t="shared" si="5"/>
        <v>0</v>
      </c>
      <c r="R14" s="156">
        <f t="shared" si="6"/>
        <v>0</v>
      </c>
      <c r="S14" s="156">
        <f t="shared" si="7"/>
        <v>0</v>
      </c>
      <c r="T14" s="156">
        <f t="shared" si="8"/>
        <v>0</v>
      </c>
      <c r="U14" s="157">
        <f t="shared" si="9"/>
        <v>0</v>
      </c>
      <c r="V14" s="297"/>
      <c r="W14" s="297"/>
      <c r="X14" s="297"/>
      <c r="Y14" s="297"/>
      <c r="Z14" s="765"/>
      <c r="AA14" s="768"/>
      <c r="AB14" s="345"/>
    </row>
    <row r="15" spans="1:57" ht="31.2" customHeight="1" x14ac:dyDescent="0.2">
      <c r="A15" s="416"/>
      <c r="B15" s="417"/>
      <c r="C15" s="430"/>
      <c r="D15" s="752"/>
      <c r="E15" s="753"/>
      <c r="F15" s="942"/>
      <c r="G15" s="748"/>
      <c r="H15" s="754"/>
      <c r="I15" s="304"/>
      <c r="J15" s="747" t="s">
        <v>647</v>
      </c>
      <c r="K15" s="544">
        <v>0.25</v>
      </c>
      <c r="L15" s="54" t="s">
        <v>30</v>
      </c>
      <c r="M15" s="6">
        <v>0.2</v>
      </c>
      <c r="N15" s="6">
        <v>0.4</v>
      </c>
      <c r="O15" s="6">
        <v>0.7</v>
      </c>
      <c r="P15" s="6">
        <v>1</v>
      </c>
      <c r="Q15" s="6">
        <f t="shared" si="5"/>
        <v>0.05</v>
      </c>
      <c r="R15" s="6">
        <f t="shared" si="6"/>
        <v>0.1</v>
      </c>
      <c r="S15" s="6">
        <f t="shared" si="7"/>
        <v>0.17499999999999999</v>
      </c>
      <c r="T15" s="6">
        <f t="shared" si="8"/>
        <v>0.25</v>
      </c>
      <c r="U15" s="140">
        <f t="shared" si="9"/>
        <v>0.25</v>
      </c>
      <c r="V15" s="297"/>
      <c r="W15" s="297"/>
      <c r="X15" s="297"/>
      <c r="Y15" s="297"/>
      <c r="Z15" s="765"/>
      <c r="AA15" s="768"/>
      <c r="AB15" s="345"/>
    </row>
    <row r="16" spans="1:57" ht="30.6" customHeight="1" x14ac:dyDescent="0.2">
      <c r="A16" s="416"/>
      <c r="B16" s="417"/>
      <c r="C16" s="431"/>
      <c r="D16" s="752"/>
      <c r="E16" s="626"/>
      <c r="F16" s="943"/>
      <c r="G16" s="749"/>
      <c r="H16" s="755"/>
      <c r="I16" s="305"/>
      <c r="J16" s="747"/>
      <c r="K16" s="185">
        <v>0.25</v>
      </c>
      <c r="L16" s="186" t="s">
        <v>34</v>
      </c>
      <c r="M16" s="11">
        <v>0</v>
      </c>
      <c r="N16" s="11">
        <v>0</v>
      </c>
      <c r="O16" s="11">
        <v>0</v>
      </c>
      <c r="P16" s="11">
        <v>0</v>
      </c>
      <c r="Q16" s="156">
        <f t="shared" si="5"/>
        <v>0</v>
      </c>
      <c r="R16" s="156">
        <f t="shared" si="6"/>
        <v>0</v>
      </c>
      <c r="S16" s="156">
        <f t="shared" si="7"/>
        <v>0</v>
      </c>
      <c r="T16" s="156">
        <f t="shared" si="8"/>
        <v>0</v>
      </c>
      <c r="U16" s="157">
        <f t="shared" si="9"/>
        <v>0</v>
      </c>
      <c r="V16" s="298"/>
      <c r="W16" s="298"/>
      <c r="X16" s="298"/>
      <c r="Y16" s="298"/>
      <c r="Z16" s="766"/>
      <c r="AA16" s="769"/>
      <c r="AB16" s="345"/>
    </row>
    <row r="17" spans="1:28" ht="30" customHeight="1" x14ac:dyDescent="0.2">
      <c r="A17" s="416"/>
      <c r="B17" s="417"/>
      <c r="C17" s="425" t="s">
        <v>232</v>
      </c>
      <c r="D17" s="743" t="s">
        <v>233</v>
      </c>
      <c r="E17" s="744" t="s">
        <v>669</v>
      </c>
      <c r="F17" s="941">
        <v>68</v>
      </c>
      <c r="G17" s="745" t="s">
        <v>908</v>
      </c>
      <c r="H17" s="746" t="s">
        <v>909</v>
      </c>
      <c r="I17" s="746"/>
      <c r="J17" s="747" t="s">
        <v>925</v>
      </c>
      <c r="K17" s="184">
        <v>0.3</v>
      </c>
      <c r="L17" s="54" t="s">
        <v>30</v>
      </c>
      <c r="M17" s="6">
        <v>1</v>
      </c>
      <c r="N17" s="6">
        <v>1</v>
      </c>
      <c r="O17" s="6">
        <v>1</v>
      </c>
      <c r="P17" s="6">
        <v>1</v>
      </c>
      <c r="Q17" s="6">
        <f t="shared" si="4"/>
        <v>0.3</v>
      </c>
      <c r="R17" s="6">
        <f t="shared" si="0"/>
        <v>0.3</v>
      </c>
      <c r="S17" s="6">
        <f t="shared" si="1"/>
        <v>0.3</v>
      </c>
      <c r="T17" s="6">
        <f t="shared" si="2"/>
        <v>0.3</v>
      </c>
      <c r="U17" s="140">
        <f t="shared" si="3"/>
        <v>0.3</v>
      </c>
      <c r="V17" s="296">
        <v>0</v>
      </c>
      <c r="W17" s="296">
        <v>0</v>
      </c>
      <c r="X17" s="296">
        <v>0</v>
      </c>
      <c r="Y17" s="296">
        <v>0</v>
      </c>
      <c r="Z17" s="293" t="s">
        <v>230</v>
      </c>
      <c r="AA17" s="418" t="s">
        <v>234</v>
      </c>
      <c r="AB17" s="345"/>
    </row>
    <row r="18" spans="1:28" ht="27" customHeight="1" x14ac:dyDescent="0.2">
      <c r="A18" s="416"/>
      <c r="B18" s="417"/>
      <c r="C18" s="425"/>
      <c r="D18" s="743"/>
      <c r="E18" s="744"/>
      <c r="F18" s="942"/>
      <c r="G18" s="748"/>
      <c r="H18" s="746"/>
      <c r="I18" s="746"/>
      <c r="J18" s="747"/>
      <c r="K18" s="185">
        <v>0.3</v>
      </c>
      <c r="L18" s="186" t="s">
        <v>34</v>
      </c>
      <c r="M18" s="11">
        <v>0</v>
      </c>
      <c r="N18" s="11">
        <v>0</v>
      </c>
      <c r="O18" s="11">
        <v>0</v>
      </c>
      <c r="P18" s="11">
        <v>0</v>
      </c>
      <c r="Q18" s="156">
        <f t="shared" si="4"/>
        <v>0</v>
      </c>
      <c r="R18" s="156">
        <f>+SUM(N18:N18)*K18</f>
        <v>0</v>
      </c>
      <c r="S18" s="156">
        <f>+SUM(O18:O18)*K18</f>
        <v>0</v>
      </c>
      <c r="T18" s="156">
        <f t="shared" si="2"/>
        <v>0</v>
      </c>
      <c r="U18" s="157">
        <f t="shared" si="3"/>
        <v>0</v>
      </c>
      <c r="V18" s="297"/>
      <c r="W18" s="297"/>
      <c r="X18" s="297"/>
      <c r="Y18" s="297"/>
      <c r="Z18" s="294"/>
      <c r="AA18" s="419"/>
      <c r="AB18" s="345"/>
    </row>
    <row r="19" spans="1:28" ht="33.6" customHeight="1" x14ac:dyDescent="0.2">
      <c r="A19" s="416"/>
      <c r="B19" s="417"/>
      <c r="C19" s="425"/>
      <c r="D19" s="743"/>
      <c r="E19" s="744"/>
      <c r="F19" s="942"/>
      <c r="G19" s="748"/>
      <c r="H19" s="746"/>
      <c r="I19" s="746"/>
      <c r="J19" s="747" t="s">
        <v>913</v>
      </c>
      <c r="K19" s="184">
        <v>0.4</v>
      </c>
      <c r="L19" s="54" t="s">
        <v>30</v>
      </c>
      <c r="M19" s="6">
        <v>0.1</v>
      </c>
      <c r="N19" s="6">
        <v>0.4</v>
      </c>
      <c r="O19" s="6">
        <v>0.7</v>
      </c>
      <c r="P19" s="6">
        <v>1</v>
      </c>
      <c r="Q19" s="6">
        <f t="shared" si="4"/>
        <v>4.0000000000000008E-2</v>
      </c>
      <c r="R19" s="6">
        <f>+SUM(N19:N19)*K19</f>
        <v>0.16000000000000003</v>
      </c>
      <c r="S19" s="6">
        <f t="shared" si="1"/>
        <v>0.27999999999999997</v>
      </c>
      <c r="T19" s="6">
        <f t="shared" si="2"/>
        <v>0.4</v>
      </c>
      <c r="U19" s="140">
        <f t="shared" si="3"/>
        <v>0.4</v>
      </c>
      <c r="V19" s="297"/>
      <c r="W19" s="297"/>
      <c r="X19" s="297"/>
      <c r="Y19" s="297"/>
      <c r="Z19" s="294"/>
      <c r="AA19" s="419"/>
      <c r="AB19" s="345"/>
    </row>
    <row r="20" spans="1:28" ht="51.6" customHeight="1" x14ac:dyDescent="0.2">
      <c r="A20" s="416"/>
      <c r="B20" s="417"/>
      <c r="C20" s="425"/>
      <c r="D20" s="743"/>
      <c r="E20" s="744"/>
      <c r="F20" s="942"/>
      <c r="G20" s="748"/>
      <c r="H20" s="746"/>
      <c r="I20" s="746"/>
      <c r="J20" s="747"/>
      <c r="K20" s="185">
        <v>0.4</v>
      </c>
      <c r="L20" s="186" t="s">
        <v>34</v>
      </c>
      <c r="M20" s="11">
        <v>0</v>
      </c>
      <c r="N20" s="11">
        <v>0</v>
      </c>
      <c r="O20" s="11">
        <v>0</v>
      </c>
      <c r="P20" s="11">
        <v>0</v>
      </c>
      <c r="Q20" s="156">
        <f>+SUM(M20:M20)*K20</f>
        <v>0</v>
      </c>
      <c r="R20" s="156">
        <f t="shared" si="0"/>
        <v>0</v>
      </c>
      <c r="S20" s="156">
        <f t="shared" si="1"/>
        <v>0</v>
      </c>
      <c r="T20" s="156">
        <f t="shared" si="2"/>
        <v>0</v>
      </c>
      <c r="U20" s="157">
        <f t="shared" si="3"/>
        <v>0</v>
      </c>
      <c r="V20" s="297"/>
      <c r="W20" s="297"/>
      <c r="X20" s="297"/>
      <c r="Y20" s="297"/>
      <c r="Z20" s="294"/>
      <c r="AA20" s="420"/>
      <c r="AB20" s="345"/>
    </row>
    <row r="21" spans="1:28" ht="32.4" customHeight="1" x14ac:dyDescent="0.2">
      <c r="A21" s="416"/>
      <c r="B21" s="417"/>
      <c r="C21" s="425"/>
      <c r="D21" s="743"/>
      <c r="E21" s="744"/>
      <c r="F21" s="942"/>
      <c r="G21" s="748"/>
      <c r="H21" s="746"/>
      <c r="I21" s="746"/>
      <c r="J21" s="747" t="s">
        <v>914</v>
      </c>
      <c r="K21" s="184">
        <v>0.3</v>
      </c>
      <c r="L21" s="54" t="s">
        <v>30</v>
      </c>
      <c r="M21" s="6">
        <v>0</v>
      </c>
      <c r="N21" s="6">
        <v>0</v>
      </c>
      <c r="O21" s="6">
        <v>0.5</v>
      </c>
      <c r="P21" s="6">
        <v>1</v>
      </c>
      <c r="Q21" s="6">
        <f t="shared" si="4"/>
        <v>0</v>
      </c>
      <c r="R21" s="6">
        <f t="shared" si="0"/>
        <v>0</v>
      </c>
      <c r="S21" s="6">
        <f t="shared" si="1"/>
        <v>0.15</v>
      </c>
      <c r="T21" s="6">
        <f t="shared" si="2"/>
        <v>0.3</v>
      </c>
      <c r="U21" s="140">
        <f t="shared" si="3"/>
        <v>0.3</v>
      </c>
      <c r="V21" s="297"/>
      <c r="W21" s="297"/>
      <c r="X21" s="297"/>
      <c r="Y21" s="297"/>
      <c r="Z21" s="294"/>
      <c r="AA21" s="418" t="s">
        <v>235</v>
      </c>
      <c r="AB21" s="345"/>
    </row>
    <row r="22" spans="1:28" ht="31.2" customHeight="1" x14ac:dyDescent="0.2">
      <c r="A22" s="416"/>
      <c r="B22" s="417"/>
      <c r="C22" s="425"/>
      <c r="D22" s="743"/>
      <c r="E22" s="744"/>
      <c r="F22" s="942"/>
      <c r="G22" s="748"/>
      <c r="H22" s="746"/>
      <c r="I22" s="746"/>
      <c r="J22" s="747"/>
      <c r="K22" s="185">
        <v>0.3</v>
      </c>
      <c r="L22" s="186" t="s">
        <v>34</v>
      </c>
      <c r="M22" s="11">
        <v>0</v>
      </c>
      <c r="N22" s="11">
        <v>0</v>
      </c>
      <c r="O22" s="11">
        <v>0</v>
      </c>
      <c r="P22" s="11">
        <v>0</v>
      </c>
      <c r="Q22" s="156">
        <f>+SUM(M22:M22)*K22</f>
        <v>0</v>
      </c>
      <c r="R22" s="156">
        <f t="shared" si="0"/>
        <v>0</v>
      </c>
      <c r="S22" s="156">
        <f t="shared" si="1"/>
        <v>0</v>
      </c>
      <c r="T22" s="156">
        <f t="shared" si="2"/>
        <v>0</v>
      </c>
      <c r="U22" s="157">
        <f t="shared" si="3"/>
        <v>0</v>
      </c>
      <c r="V22" s="297"/>
      <c r="W22" s="297"/>
      <c r="X22" s="297"/>
      <c r="Y22" s="297"/>
      <c r="Z22" s="294"/>
      <c r="AA22" s="420"/>
      <c r="AB22" s="345"/>
    </row>
    <row r="23" spans="1:28" ht="49.95" customHeight="1" x14ac:dyDescent="0.2">
      <c r="A23" s="416"/>
      <c r="B23" s="417"/>
      <c r="C23" s="425"/>
      <c r="D23" s="756" t="s">
        <v>236</v>
      </c>
      <c r="E23" s="744" t="s">
        <v>670</v>
      </c>
      <c r="F23" s="941">
        <v>69</v>
      </c>
      <c r="G23" s="745" t="s">
        <v>910</v>
      </c>
      <c r="H23" s="746" t="s">
        <v>911</v>
      </c>
      <c r="I23" s="746"/>
      <c r="J23" s="747" t="s">
        <v>917</v>
      </c>
      <c r="K23" s="184">
        <v>0.7</v>
      </c>
      <c r="L23" s="54" t="s">
        <v>30</v>
      </c>
      <c r="M23" s="6">
        <v>0.25</v>
      </c>
      <c r="N23" s="6">
        <v>0.5</v>
      </c>
      <c r="O23" s="6">
        <v>0.75</v>
      </c>
      <c r="P23" s="6">
        <v>1</v>
      </c>
      <c r="Q23" s="6">
        <f t="shared" si="4"/>
        <v>0.17499999999999999</v>
      </c>
      <c r="R23" s="6">
        <f t="shared" si="0"/>
        <v>0.35</v>
      </c>
      <c r="S23" s="6">
        <f t="shared" si="1"/>
        <v>0.52499999999999991</v>
      </c>
      <c r="T23" s="6">
        <f t="shared" si="2"/>
        <v>0.7</v>
      </c>
      <c r="U23" s="140">
        <f t="shared" si="3"/>
        <v>0.7</v>
      </c>
      <c r="V23" s="421">
        <v>0</v>
      </c>
      <c r="W23" s="421">
        <v>0</v>
      </c>
      <c r="X23" s="421">
        <v>0</v>
      </c>
      <c r="Y23" s="421">
        <v>0</v>
      </c>
      <c r="Z23" s="294"/>
      <c r="AA23" s="422"/>
      <c r="AB23" s="345"/>
    </row>
    <row r="24" spans="1:28" ht="49.95" customHeight="1" x14ac:dyDescent="0.2">
      <c r="A24" s="416"/>
      <c r="B24" s="417"/>
      <c r="C24" s="425"/>
      <c r="D24" s="756"/>
      <c r="E24" s="744"/>
      <c r="F24" s="942"/>
      <c r="G24" s="748"/>
      <c r="H24" s="746"/>
      <c r="I24" s="746"/>
      <c r="J24" s="747"/>
      <c r="K24" s="185">
        <v>0.7</v>
      </c>
      <c r="L24" s="186" t="s">
        <v>34</v>
      </c>
      <c r="M24" s="11">
        <v>0</v>
      </c>
      <c r="N24" s="11">
        <v>0</v>
      </c>
      <c r="O24" s="11">
        <v>0</v>
      </c>
      <c r="P24" s="11">
        <v>0</v>
      </c>
      <c r="Q24" s="156">
        <f t="shared" si="4"/>
        <v>0</v>
      </c>
      <c r="R24" s="156">
        <f t="shared" si="0"/>
        <v>0</v>
      </c>
      <c r="S24" s="156">
        <f t="shared" si="1"/>
        <v>0</v>
      </c>
      <c r="T24" s="156">
        <f t="shared" si="2"/>
        <v>0</v>
      </c>
      <c r="U24" s="157">
        <f t="shared" si="3"/>
        <v>0</v>
      </c>
      <c r="V24" s="421"/>
      <c r="W24" s="421"/>
      <c r="X24" s="421"/>
      <c r="Y24" s="421"/>
      <c r="Z24" s="294"/>
      <c r="AA24" s="423"/>
      <c r="AB24" s="345"/>
    </row>
    <row r="25" spans="1:28" ht="49.95" customHeight="1" x14ac:dyDescent="0.2">
      <c r="A25" s="416"/>
      <c r="B25" s="417"/>
      <c r="C25" s="425"/>
      <c r="D25" s="756"/>
      <c r="E25" s="744"/>
      <c r="F25" s="942"/>
      <c r="G25" s="748"/>
      <c r="H25" s="746"/>
      <c r="I25" s="746"/>
      <c r="J25" s="747" t="s">
        <v>918</v>
      </c>
      <c r="K25" s="184">
        <v>0.3</v>
      </c>
      <c r="L25" s="54" t="s">
        <v>30</v>
      </c>
      <c r="M25" s="6" t="e">
        <f>'[1]I TRIM - PA 2022'!O331</f>
        <v>#REF!</v>
      </c>
      <c r="N25" s="6">
        <v>0</v>
      </c>
      <c r="O25" s="6">
        <v>0</v>
      </c>
      <c r="P25" s="6">
        <v>1</v>
      </c>
      <c r="Q25" s="6" t="e">
        <f t="shared" si="4"/>
        <v>#REF!</v>
      </c>
      <c r="R25" s="6">
        <f t="shared" si="0"/>
        <v>0</v>
      </c>
      <c r="S25" s="6">
        <f t="shared" si="1"/>
        <v>0</v>
      </c>
      <c r="T25" s="6">
        <f t="shared" si="2"/>
        <v>0.3</v>
      </c>
      <c r="U25" s="140" t="e">
        <f t="shared" si="3"/>
        <v>#REF!</v>
      </c>
      <c r="V25" s="421"/>
      <c r="W25" s="421"/>
      <c r="X25" s="421"/>
      <c r="Y25" s="421"/>
      <c r="Z25" s="294"/>
      <c r="AA25" s="423"/>
      <c r="AB25" s="345"/>
    </row>
    <row r="26" spans="1:28" ht="37.799999999999997" customHeight="1" x14ac:dyDescent="0.2">
      <c r="A26" s="416"/>
      <c r="B26" s="417"/>
      <c r="C26" s="425"/>
      <c r="D26" s="756"/>
      <c r="E26" s="744"/>
      <c r="F26" s="942"/>
      <c r="G26" s="748"/>
      <c r="H26" s="746"/>
      <c r="I26" s="746"/>
      <c r="J26" s="747"/>
      <c r="K26" s="185">
        <v>0.3</v>
      </c>
      <c r="L26" s="186" t="s">
        <v>34</v>
      </c>
      <c r="M26" s="11">
        <v>0</v>
      </c>
      <c r="N26" s="11">
        <v>0.5</v>
      </c>
      <c r="O26" s="11">
        <v>1</v>
      </c>
      <c r="P26" s="11">
        <v>0</v>
      </c>
      <c r="Q26" s="156">
        <f t="shared" si="4"/>
        <v>0</v>
      </c>
      <c r="R26" s="156">
        <f t="shared" si="0"/>
        <v>0.15</v>
      </c>
      <c r="S26" s="156">
        <f t="shared" si="1"/>
        <v>0.3</v>
      </c>
      <c r="T26" s="156">
        <f t="shared" si="2"/>
        <v>0</v>
      </c>
      <c r="U26" s="157">
        <f t="shared" si="3"/>
        <v>0.3</v>
      </c>
      <c r="V26" s="421"/>
      <c r="W26" s="421"/>
      <c r="X26" s="421"/>
      <c r="Y26" s="421"/>
      <c r="Z26" s="294"/>
      <c r="AA26" s="423"/>
      <c r="AB26" s="345"/>
    </row>
    <row r="27" spans="1:28" ht="49.95" customHeight="1" x14ac:dyDescent="0.2">
      <c r="A27" s="416"/>
      <c r="B27" s="417"/>
      <c r="C27" s="425" t="s">
        <v>237</v>
      </c>
      <c r="D27" s="743" t="s">
        <v>238</v>
      </c>
      <c r="E27" s="757" t="s">
        <v>671</v>
      </c>
      <c r="F27" s="944">
        <v>70</v>
      </c>
      <c r="G27" s="758" t="s">
        <v>912</v>
      </c>
      <c r="H27" s="757" t="s">
        <v>239</v>
      </c>
      <c r="I27" s="757"/>
      <c r="J27" s="747" t="s">
        <v>915</v>
      </c>
      <c r="K27" s="184">
        <v>0.3</v>
      </c>
      <c r="L27" s="54" t="s">
        <v>30</v>
      </c>
      <c r="M27" s="6">
        <v>1</v>
      </c>
      <c r="N27" s="6">
        <v>1</v>
      </c>
      <c r="O27" s="6">
        <v>1</v>
      </c>
      <c r="P27" s="6">
        <v>1</v>
      </c>
      <c r="Q27" s="6">
        <f t="shared" si="4"/>
        <v>0.3</v>
      </c>
      <c r="R27" s="6">
        <f t="shared" si="0"/>
        <v>0.3</v>
      </c>
      <c r="S27" s="6">
        <f t="shared" si="1"/>
        <v>0.3</v>
      </c>
      <c r="T27" s="6">
        <f t="shared" si="2"/>
        <v>0.3</v>
      </c>
      <c r="U27" s="140">
        <f t="shared" si="3"/>
        <v>0.3</v>
      </c>
      <c r="V27" s="421">
        <v>0</v>
      </c>
      <c r="W27" s="421">
        <v>0</v>
      </c>
      <c r="X27" s="421">
        <v>0</v>
      </c>
      <c r="Y27" s="421">
        <v>0</v>
      </c>
      <c r="Z27" s="294"/>
      <c r="AA27" s="422" t="s">
        <v>240</v>
      </c>
      <c r="AB27" s="345"/>
    </row>
    <row r="28" spans="1:28" ht="41.4" customHeight="1" x14ac:dyDescent="0.2">
      <c r="A28" s="416"/>
      <c r="B28" s="417"/>
      <c r="C28" s="425"/>
      <c r="D28" s="743"/>
      <c r="E28" s="757"/>
      <c r="F28" s="945"/>
      <c r="G28" s="759"/>
      <c r="H28" s="757"/>
      <c r="I28" s="757"/>
      <c r="J28" s="747"/>
      <c r="K28" s="185">
        <v>0.3</v>
      </c>
      <c r="L28" s="186" t="s">
        <v>34</v>
      </c>
      <c r="M28" s="11">
        <v>0</v>
      </c>
      <c r="N28" s="11">
        <v>0</v>
      </c>
      <c r="O28" s="11">
        <v>0</v>
      </c>
      <c r="P28" s="11">
        <v>0</v>
      </c>
      <c r="Q28" s="156">
        <f t="shared" si="4"/>
        <v>0</v>
      </c>
      <c r="R28" s="156">
        <f t="shared" si="0"/>
        <v>0</v>
      </c>
      <c r="S28" s="156">
        <f t="shared" si="1"/>
        <v>0</v>
      </c>
      <c r="T28" s="156">
        <f t="shared" si="2"/>
        <v>0</v>
      </c>
      <c r="U28" s="157">
        <f t="shared" si="3"/>
        <v>0</v>
      </c>
      <c r="V28" s="421"/>
      <c r="W28" s="421"/>
      <c r="X28" s="421"/>
      <c r="Y28" s="421"/>
      <c r="Z28" s="294"/>
      <c r="AA28" s="423"/>
      <c r="AB28" s="345"/>
    </row>
    <row r="29" spans="1:28" ht="57" customHeight="1" x14ac:dyDescent="0.2">
      <c r="A29" s="416"/>
      <c r="B29" s="417"/>
      <c r="C29" s="425"/>
      <c r="D29" s="743"/>
      <c r="E29" s="757"/>
      <c r="F29" s="945"/>
      <c r="G29" s="759"/>
      <c r="H29" s="757"/>
      <c r="I29" s="757"/>
      <c r="J29" s="747" t="s">
        <v>926</v>
      </c>
      <c r="K29" s="184">
        <v>0.2</v>
      </c>
      <c r="L29" s="54" t="s">
        <v>30</v>
      </c>
      <c r="M29" s="6">
        <v>0</v>
      </c>
      <c r="N29" s="6">
        <v>1</v>
      </c>
      <c r="O29" s="6">
        <v>1</v>
      </c>
      <c r="P29" s="6">
        <v>1</v>
      </c>
      <c r="Q29" s="6">
        <f t="shared" si="4"/>
        <v>0</v>
      </c>
      <c r="R29" s="6">
        <f t="shared" si="0"/>
        <v>0.2</v>
      </c>
      <c r="S29" s="6">
        <f t="shared" si="1"/>
        <v>0.2</v>
      </c>
      <c r="T29" s="6">
        <f t="shared" si="2"/>
        <v>0.2</v>
      </c>
      <c r="U29" s="140">
        <f t="shared" si="3"/>
        <v>0.2</v>
      </c>
      <c r="V29" s="421"/>
      <c r="W29" s="421"/>
      <c r="X29" s="421"/>
      <c r="Y29" s="421"/>
      <c r="Z29" s="294"/>
      <c r="AA29" s="423"/>
      <c r="AB29" s="345"/>
    </row>
    <row r="30" spans="1:28" ht="48" customHeight="1" x14ac:dyDescent="0.2">
      <c r="A30" s="416"/>
      <c r="B30" s="417"/>
      <c r="C30" s="425"/>
      <c r="D30" s="743"/>
      <c r="E30" s="757"/>
      <c r="F30" s="945"/>
      <c r="G30" s="759"/>
      <c r="H30" s="757"/>
      <c r="I30" s="757"/>
      <c r="J30" s="747"/>
      <c r="K30" s="185">
        <v>0.2</v>
      </c>
      <c r="L30" s="186" t="s">
        <v>34</v>
      </c>
      <c r="M30" s="11">
        <v>0</v>
      </c>
      <c r="N30" s="11">
        <v>0</v>
      </c>
      <c r="O30" s="11">
        <v>0</v>
      </c>
      <c r="P30" s="11">
        <v>0</v>
      </c>
      <c r="Q30" s="156">
        <f t="shared" si="4"/>
        <v>0</v>
      </c>
      <c r="R30" s="156">
        <f t="shared" si="0"/>
        <v>0</v>
      </c>
      <c r="S30" s="156">
        <f t="shared" si="1"/>
        <v>0</v>
      </c>
      <c r="T30" s="156">
        <f t="shared" si="2"/>
        <v>0</v>
      </c>
      <c r="U30" s="157">
        <f t="shared" si="3"/>
        <v>0</v>
      </c>
      <c r="V30" s="421"/>
      <c r="W30" s="421"/>
      <c r="X30" s="421"/>
      <c r="Y30" s="421"/>
      <c r="Z30" s="294"/>
      <c r="AA30" s="423"/>
      <c r="AB30" s="345"/>
    </row>
    <row r="31" spans="1:28" ht="49.95" customHeight="1" x14ac:dyDescent="0.2">
      <c r="A31" s="416"/>
      <c r="B31" s="417"/>
      <c r="C31" s="425"/>
      <c r="D31" s="743"/>
      <c r="E31" s="757"/>
      <c r="F31" s="945"/>
      <c r="G31" s="759"/>
      <c r="H31" s="757"/>
      <c r="I31" s="757"/>
      <c r="J31" s="747" t="s">
        <v>916</v>
      </c>
      <c r="K31" s="184">
        <v>0.5</v>
      </c>
      <c r="L31" s="54" t="s">
        <v>30</v>
      </c>
      <c r="M31" s="6">
        <v>0</v>
      </c>
      <c r="N31" s="6">
        <v>0</v>
      </c>
      <c r="O31" s="6">
        <v>1</v>
      </c>
      <c r="P31" s="6">
        <v>1</v>
      </c>
      <c r="Q31" s="6">
        <f t="shared" si="4"/>
        <v>0</v>
      </c>
      <c r="R31" s="6">
        <f t="shared" si="0"/>
        <v>0</v>
      </c>
      <c r="S31" s="6">
        <f t="shared" si="1"/>
        <v>0.5</v>
      </c>
      <c r="T31" s="6">
        <f t="shared" si="2"/>
        <v>0.5</v>
      </c>
      <c r="U31" s="140">
        <f t="shared" si="3"/>
        <v>0.5</v>
      </c>
      <c r="V31" s="421"/>
      <c r="W31" s="421"/>
      <c r="X31" s="421"/>
      <c r="Y31" s="421"/>
      <c r="Z31" s="294"/>
      <c r="AA31" s="423"/>
      <c r="AB31" s="345"/>
    </row>
    <row r="32" spans="1:28" ht="30" customHeight="1" x14ac:dyDescent="0.2">
      <c r="A32" s="416"/>
      <c r="B32" s="417"/>
      <c r="C32" s="425"/>
      <c r="D32" s="743"/>
      <c r="E32" s="757"/>
      <c r="F32" s="945"/>
      <c r="G32" s="759"/>
      <c r="H32" s="757"/>
      <c r="I32" s="757"/>
      <c r="J32" s="747"/>
      <c r="K32" s="185">
        <v>0.5</v>
      </c>
      <c r="L32" s="186" t="s">
        <v>34</v>
      </c>
      <c r="M32" s="11">
        <v>0</v>
      </c>
      <c r="N32" s="11">
        <v>0</v>
      </c>
      <c r="O32" s="11">
        <v>0</v>
      </c>
      <c r="P32" s="11">
        <v>0</v>
      </c>
      <c r="Q32" s="156">
        <f t="shared" si="4"/>
        <v>0</v>
      </c>
      <c r="R32" s="156">
        <f t="shared" si="0"/>
        <v>0</v>
      </c>
      <c r="S32" s="156">
        <f t="shared" si="1"/>
        <v>0</v>
      </c>
      <c r="T32" s="156">
        <f t="shared" si="2"/>
        <v>0</v>
      </c>
      <c r="U32" s="157">
        <f t="shared" si="3"/>
        <v>0</v>
      </c>
      <c r="V32" s="421"/>
      <c r="W32" s="421"/>
      <c r="X32" s="421"/>
      <c r="Y32" s="421"/>
      <c r="Z32" s="294"/>
      <c r="AA32" s="423"/>
      <c r="AB32" s="345"/>
    </row>
    <row r="33" spans="1:28" ht="43.8" customHeight="1" x14ac:dyDescent="0.2">
      <c r="A33" s="416"/>
      <c r="B33" s="417"/>
      <c r="C33" s="425" t="s">
        <v>241</v>
      </c>
      <c r="D33" s="743" t="s">
        <v>242</v>
      </c>
      <c r="E33" s="743" t="s">
        <v>672</v>
      </c>
      <c r="F33" s="946">
        <v>71</v>
      </c>
      <c r="G33" s="760" t="s">
        <v>919</v>
      </c>
      <c r="H33" s="761" t="s">
        <v>920</v>
      </c>
      <c r="I33" s="761"/>
      <c r="J33" s="747" t="s">
        <v>921</v>
      </c>
      <c r="K33" s="184">
        <v>0.3</v>
      </c>
      <c r="L33" s="54" t="s">
        <v>30</v>
      </c>
      <c r="M33" s="6">
        <v>1</v>
      </c>
      <c r="N33" s="6">
        <v>1</v>
      </c>
      <c r="O33" s="6">
        <v>1</v>
      </c>
      <c r="P33" s="6">
        <v>1</v>
      </c>
      <c r="Q33" s="6">
        <f t="shared" si="4"/>
        <v>0.3</v>
      </c>
      <c r="R33" s="6">
        <f t="shared" si="0"/>
        <v>0.3</v>
      </c>
      <c r="S33" s="6">
        <f t="shared" si="1"/>
        <v>0.3</v>
      </c>
      <c r="T33" s="6">
        <f t="shared" si="2"/>
        <v>0.3</v>
      </c>
      <c r="U33" s="140">
        <f t="shared" si="3"/>
        <v>0.3</v>
      </c>
      <c r="V33" s="297">
        <v>0</v>
      </c>
      <c r="W33" s="297">
        <v>0</v>
      </c>
      <c r="X33" s="297">
        <v>0</v>
      </c>
      <c r="Y33" s="297">
        <v>0</v>
      </c>
      <c r="Z33" s="294"/>
      <c r="AA33" s="422" t="s">
        <v>244</v>
      </c>
      <c r="AB33" s="345"/>
    </row>
    <row r="34" spans="1:28" ht="69.599999999999994" customHeight="1" x14ac:dyDescent="0.2">
      <c r="A34" s="416"/>
      <c r="B34" s="417"/>
      <c r="C34" s="425"/>
      <c r="D34" s="743"/>
      <c r="E34" s="743"/>
      <c r="F34" s="947"/>
      <c r="G34" s="762"/>
      <c r="H34" s="761"/>
      <c r="I34" s="761"/>
      <c r="J34" s="747"/>
      <c r="K34" s="185">
        <v>0.3</v>
      </c>
      <c r="L34" s="186" t="s">
        <v>34</v>
      </c>
      <c r="M34" s="11">
        <v>0</v>
      </c>
      <c r="N34" s="11">
        <v>0</v>
      </c>
      <c r="O34" s="11">
        <v>0</v>
      </c>
      <c r="P34" s="11">
        <v>0</v>
      </c>
      <c r="Q34" s="156">
        <f t="shared" si="4"/>
        <v>0</v>
      </c>
      <c r="R34" s="156">
        <f t="shared" si="0"/>
        <v>0</v>
      </c>
      <c r="S34" s="156">
        <f t="shared" si="1"/>
        <v>0</v>
      </c>
      <c r="T34" s="156">
        <f t="shared" si="2"/>
        <v>0</v>
      </c>
      <c r="U34" s="157">
        <f t="shared" si="3"/>
        <v>0</v>
      </c>
      <c r="V34" s="297"/>
      <c r="W34" s="297"/>
      <c r="X34" s="297"/>
      <c r="Y34" s="297"/>
      <c r="Z34" s="294"/>
      <c r="AA34" s="423"/>
      <c r="AB34" s="345"/>
    </row>
    <row r="35" spans="1:28" ht="49.95" customHeight="1" x14ac:dyDescent="0.2">
      <c r="A35" s="416"/>
      <c r="B35" s="417"/>
      <c r="C35" s="425"/>
      <c r="D35" s="743"/>
      <c r="E35" s="743"/>
      <c r="F35" s="947"/>
      <c r="G35" s="762"/>
      <c r="H35" s="761"/>
      <c r="I35" s="761"/>
      <c r="J35" s="747" t="s">
        <v>922</v>
      </c>
      <c r="K35" s="184">
        <v>0.3</v>
      </c>
      <c r="L35" s="54" t="s">
        <v>30</v>
      </c>
      <c r="M35" s="6">
        <v>1</v>
      </c>
      <c r="N35" s="6">
        <v>1</v>
      </c>
      <c r="O35" s="6">
        <v>1</v>
      </c>
      <c r="P35" s="6">
        <v>0</v>
      </c>
      <c r="Q35" s="6">
        <f t="shared" si="4"/>
        <v>0.3</v>
      </c>
      <c r="R35" s="6">
        <f t="shared" si="0"/>
        <v>0.3</v>
      </c>
      <c r="S35" s="6">
        <f t="shared" si="1"/>
        <v>0.3</v>
      </c>
      <c r="T35" s="6">
        <f t="shared" si="2"/>
        <v>0</v>
      </c>
      <c r="U35" s="140">
        <f t="shared" si="3"/>
        <v>0.3</v>
      </c>
      <c r="V35" s="297"/>
      <c r="W35" s="297"/>
      <c r="X35" s="297"/>
      <c r="Y35" s="297"/>
      <c r="Z35" s="294"/>
      <c r="AA35" s="423"/>
      <c r="AB35" s="345"/>
    </row>
    <row r="36" spans="1:28" ht="49.95" customHeight="1" x14ac:dyDescent="0.2">
      <c r="A36" s="416"/>
      <c r="B36" s="417"/>
      <c r="C36" s="425"/>
      <c r="D36" s="743"/>
      <c r="E36" s="743"/>
      <c r="F36" s="947"/>
      <c r="G36" s="762"/>
      <c r="H36" s="761"/>
      <c r="I36" s="761"/>
      <c r="J36" s="747"/>
      <c r="K36" s="185">
        <v>0.3</v>
      </c>
      <c r="L36" s="186" t="s">
        <v>34</v>
      </c>
      <c r="M36" s="11" t="e">
        <f>'[1]I TRIM - PA 2022'!O346</f>
        <v>#REF!</v>
      </c>
      <c r="N36" s="11">
        <v>0.5</v>
      </c>
      <c r="O36" s="11">
        <v>0.7</v>
      </c>
      <c r="P36" s="11">
        <v>0</v>
      </c>
      <c r="Q36" s="156" t="e">
        <f t="shared" si="4"/>
        <v>#REF!</v>
      </c>
      <c r="R36" s="156">
        <f t="shared" si="0"/>
        <v>0.15</v>
      </c>
      <c r="S36" s="156">
        <f t="shared" si="1"/>
        <v>0.21</v>
      </c>
      <c r="T36" s="156">
        <f t="shared" si="2"/>
        <v>0</v>
      </c>
      <c r="U36" s="157" t="e">
        <f t="shared" si="3"/>
        <v>#REF!</v>
      </c>
      <c r="V36" s="297"/>
      <c r="W36" s="297"/>
      <c r="X36" s="297"/>
      <c r="Y36" s="297"/>
      <c r="Z36" s="294"/>
      <c r="AA36" s="423"/>
      <c r="AB36" s="345"/>
    </row>
    <row r="37" spans="1:28" ht="45" customHeight="1" x14ac:dyDescent="0.2">
      <c r="A37" s="416"/>
      <c r="B37" s="417"/>
      <c r="C37" s="425"/>
      <c r="D37" s="743"/>
      <c r="E37" s="743"/>
      <c r="F37" s="947"/>
      <c r="G37" s="762"/>
      <c r="H37" s="761"/>
      <c r="I37" s="761"/>
      <c r="J37" s="747" t="s">
        <v>923</v>
      </c>
      <c r="K37" s="184">
        <v>0.4</v>
      </c>
      <c r="L37" s="54" t="s">
        <v>30</v>
      </c>
      <c r="M37" s="6">
        <v>0</v>
      </c>
      <c r="N37" s="6">
        <v>1</v>
      </c>
      <c r="O37" s="6">
        <v>1</v>
      </c>
      <c r="P37" s="6">
        <v>1</v>
      </c>
      <c r="Q37" s="6">
        <f t="shared" si="4"/>
        <v>0</v>
      </c>
      <c r="R37" s="6">
        <f t="shared" si="0"/>
        <v>0.4</v>
      </c>
      <c r="S37" s="6">
        <f t="shared" si="1"/>
        <v>0.4</v>
      </c>
      <c r="T37" s="6">
        <f t="shared" si="2"/>
        <v>0.4</v>
      </c>
      <c r="U37" s="140">
        <f t="shared" si="3"/>
        <v>0.4</v>
      </c>
      <c r="V37" s="297"/>
      <c r="W37" s="297"/>
      <c r="X37" s="297"/>
      <c r="Y37" s="297"/>
      <c r="Z37" s="294"/>
      <c r="AA37" s="423"/>
      <c r="AB37" s="345"/>
    </row>
    <row r="38" spans="1:28" ht="31.8" customHeight="1" x14ac:dyDescent="0.2">
      <c r="A38" s="416"/>
      <c r="B38" s="417"/>
      <c r="C38" s="425"/>
      <c r="D38" s="743"/>
      <c r="E38" s="743"/>
      <c r="F38" s="948"/>
      <c r="G38" s="763"/>
      <c r="H38" s="761"/>
      <c r="I38" s="761"/>
      <c r="J38" s="747"/>
      <c r="K38" s="185">
        <v>0.4</v>
      </c>
      <c r="L38" s="186" t="s">
        <v>34</v>
      </c>
      <c r="M38" s="11">
        <v>0</v>
      </c>
      <c r="N38" s="11">
        <v>0</v>
      </c>
      <c r="O38" s="11">
        <v>0</v>
      </c>
      <c r="P38" s="11">
        <v>0</v>
      </c>
      <c r="Q38" s="210">
        <f t="shared" si="4"/>
        <v>0</v>
      </c>
      <c r="R38" s="210">
        <f t="shared" si="0"/>
        <v>0</v>
      </c>
      <c r="S38" s="210">
        <f t="shared" si="1"/>
        <v>0</v>
      </c>
      <c r="T38" s="210">
        <f t="shared" si="2"/>
        <v>0</v>
      </c>
      <c r="U38" s="157">
        <f t="shared" si="3"/>
        <v>0</v>
      </c>
      <c r="V38" s="298"/>
      <c r="W38" s="298"/>
      <c r="X38" s="298"/>
      <c r="Y38" s="298"/>
      <c r="Z38" s="295"/>
      <c r="AA38" s="424"/>
      <c r="AB38" s="346"/>
    </row>
    <row r="39" spans="1:28" ht="36" customHeight="1" x14ac:dyDescent="0.2">
      <c r="A39" s="1"/>
      <c r="B39" s="2"/>
      <c r="C39" s="2"/>
      <c r="D39" s="2"/>
      <c r="E39" s="3"/>
      <c r="F39" s="3"/>
      <c r="G39" s="3"/>
      <c r="H39" s="16"/>
      <c r="I39" s="16"/>
      <c r="J39" s="39"/>
      <c r="K39" s="37"/>
      <c r="L39" s="3"/>
      <c r="M39" s="2"/>
      <c r="N39" s="2"/>
      <c r="O39" s="2"/>
      <c r="P39" s="2"/>
      <c r="Q39" s="737"/>
      <c r="R39" s="737"/>
      <c r="S39" s="737"/>
      <c r="T39" s="737"/>
      <c r="U39" s="737"/>
      <c r="V39" s="143"/>
      <c r="W39" s="143"/>
      <c r="X39" s="143"/>
      <c r="Y39" s="143"/>
    </row>
    <row r="40" spans="1:28" ht="15" x14ac:dyDescent="0.2">
      <c r="A40" s="1"/>
      <c r="B40" s="2"/>
      <c r="C40" s="2"/>
      <c r="D40" s="2"/>
      <c r="E40" s="3"/>
      <c r="F40" s="3"/>
      <c r="G40" s="3"/>
      <c r="H40" s="16"/>
      <c r="I40" s="16"/>
      <c r="J40" s="39"/>
      <c r="K40" s="37"/>
      <c r="L40" s="3"/>
      <c r="M40" s="2"/>
      <c r="N40" s="2"/>
      <c r="O40" s="2"/>
      <c r="P40" s="2"/>
      <c r="Q40" s="738"/>
      <c r="R40" s="738"/>
      <c r="S40" s="738"/>
      <c r="T40" s="738"/>
      <c r="U40" s="738"/>
      <c r="V40" s="143"/>
      <c r="W40" s="143"/>
      <c r="X40" s="143"/>
      <c r="Y40" s="143"/>
    </row>
    <row r="41" spans="1:28" ht="15" x14ac:dyDescent="0.2">
      <c r="A41" s="1"/>
      <c r="B41" s="2"/>
      <c r="C41" s="2"/>
      <c r="D41" s="2"/>
      <c r="E41" s="3"/>
      <c r="F41" s="3"/>
      <c r="G41" s="3"/>
      <c r="H41" s="16"/>
      <c r="I41" s="16"/>
      <c r="J41" s="39"/>
      <c r="K41" s="37"/>
      <c r="L41" s="3"/>
      <c r="M41" s="2"/>
      <c r="N41" s="2"/>
      <c r="O41" s="2"/>
      <c r="P41" s="2"/>
      <c r="Q41" s="739"/>
      <c r="R41" s="739"/>
      <c r="S41" s="739"/>
      <c r="T41" s="739"/>
      <c r="U41" s="740"/>
      <c r="V41" s="143"/>
      <c r="W41" s="143"/>
      <c r="X41" s="143"/>
      <c r="Y41" s="143"/>
    </row>
    <row r="42" spans="1:28" ht="15" x14ac:dyDescent="0.2">
      <c r="A42" s="1"/>
      <c r="B42" s="2"/>
      <c r="C42" s="2"/>
      <c r="D42" s="2"/>
      <c r="E42" s="3"/>
      <c r="F42" s="3"/>
      <c r="G42" s="3"/>
      <c r="H42" s="16"/>
      <c r="I42" s="16"/>
      <c r="J42" s="39"/>
      <c r="K42" s="37"/>
      <c r="L42" s="3"/>
      <c r="M42" s="2"/>
      <c r="N42" s="2"/>
      <c r="O42" s="2"/>
      <c r="P42" s="2"/>
      <c r="Q42" s="741"/>
      <c r="R42" s="741"/>
      <c r="S42" s="741"/>
      <c r="T42" s="741"/>
      <c r="U42" s="741"/>
      <c r="V42" s="143"/>
      <c r="W42" s="143"/>
      <c r="X42" s="143"/>
      <c r="Y42" s="143"/>
    </row>
    <row r="43" spans="1:28" ht="15" x14ac:dyDescent="0.2">
      <c r="A43" s="1"/>
      <c r="B43" s="2"/>
      <c r="C43" s="2"/>
      <c r="D43" s="2"/>
      <c r="E43" s="3"/>
      <c r="F43" s="3"/>
      <c r="G43" s="3"/>
      <c r="H43" s="16"/>
      <c r="I43" s="16"/>
      <c r="J43" s="39"/>
      <c r="K43" s="37"/>
      <c r="L43" s="3"/>
      <c r="M43" s="2"/>
      <c r="N43" s="2"/>
      <c r="O43" s="2"/>
      <c r="P43" s="2"/>
      <c r="Q43" s="738"/>
      <c r="R43" s="738"/>
      <c r="S43" s="738"/>
      <c r="T43" s="738"/>
      <c r="U43" s="738"/>
      <c r="V43" s="143"/>
      <c r="W43" s="143"/>
      <c r="X43" s="143"/>
      <c r="Y43" s="143"/>
    </row>
    <row r="44" spans="1:28" ht="15" x14ac:dyDescent="0.2">
      <c r="A44" s="1"/>
      <c r="B44" s="2"/>
      <c r="C44" s="2"/>
      <c r="D44" s="2"/>
      <c r="E44" s="3"/>
      <c r="F44" s="3"/>
      <c r="G44" s="3"/>
      <c r="H44" s="16"/>
      <c r="I44" s="16"/>
      <c r="J44" s="39"/>
      <c r="K44" s="37"/>
      <c r="L44" s="3"/>
      <c r="M44" s="2"/>
      <c r="N44" s="2"/>
      <c r="O44" s="2"/>
      <c r="P44" s="2"/>
      <c r="Q44" s="742"/>
      <c r="R44" s="742"/>
      <c r="S44" s="742"/>
      <c r="T44" s="742"/>
      <c r="U44" s="742"/>
      <c r="V44" s="143"/>
      <c r="W44" s="143"/>
      <c r="X44" s="143"/>
      <c r="Y44" s="143"/>
    </row>
    <row r="45" spans="1:28" ht="15.6" x14ac:dyDescent="0.2">
      <c r="Q45" s="142"/>
      <c r="R45" s="142"/>
      <c r="S45" s="142"/>
      <c r="T45" s="142"/>
      <c r="U45" s="143"/>
      <c r="V45" s="143"/>
      <c r="W45" s="143"/>
      <c r="X45" s="143"/>
      <c r="Y45" s="143"/>
    </row>
    <row r="46" spans="1:28" ht="15.6" x14ac:dyDescent="0.2">
      <c r="Q46" s="142"/>
      <c r="R46" s="142"/>
      <c r="S46" s="142"/>
      <c r="T46" s="142"/>
      <c r="U46" s="143"/>
      <c r="V46" s="143"/>
      <c r="W46" s="143"/>
      <c r="X46" s="143"/>
      <c r="Y46" s="143"/>
    </row>
    <row r="47" spans="1:28" ht="15.6" x14ac:dyDescent="0.2">
      <c r="Q47" s="142"/>
      <c r="R47" s="142"/>
      <c r="S47" s="142"/>
      <c r="T47" s="142"/>
      <c r="U47" s="143"/>
      <c r="V47" s="143"/>
      <c r="W47" s="143"/>
      <c r="X47" s="143"/>
      <c r="Y47" s="143"/>
    </row>
    <row r="48" spans="1:28" ht="15.6" x14ac:dyDescent="0.2">
      <c r="Q48" s="142"/>
      <c r="R48" s="142"/>
      <c r="S48" s="142"/>
      <c r="T48" s="142"/>
      <c r="U48" s="143"/>
      <c r="V48" s="143"/>
      <c r="W48" s="143"/>
      <c r="X48" s="143"/>
      <c r="Y48" s="143"/>
    </row>
    <row r="49" spans="17:25" ht="15.6" x14ac:dyDescent="0.2">
      <c r="Q49" s="142"/>
      <c r="R49" s="142"/>
      <c r="S49" s="142"/>
      <c r="T49" s="142"/>
      <c r="U49" s="143"/>
      <c r="V49" s="143"/>
      <c r="W49" s="143"/>
      <c r="X49" s="143"/>
      <c r="Y49" s="143"/>
    </row>
    <row r="50" spans="17:25" ht="15.6" x14ac:dyDescent="0.2">
      <c r="Q50" s="142"/>
      <c r="R50" s="142"/>
      <c r="S50" s="142"/>
      <c r="T50" s="142"/>
      <c r="U50" s="143"/>
      <c r="V50" s="143"/>
      <c r="W50" s="143"/>
      <c r="X50" s="143"/>
      <c r="Y50" s="143"/>
    </row>
    <row r="51" spans="17:25" ht="15.6" x14ac:dyDescent="0.2">
      <c r="Q51" s="142"/>
      <c r="R51" s="142"/>
      <c r="S51" s="142"/>
      <c r="T51" s="142"/>
      <c r="U51" s="143"/>
      <c r="V51" s="143"/>
      <c r="W51" s="143"/>
      <c r="X51" s="143"/>
      <c r="Y51" s="143"/>
    </row>
    <row r="52" spans="17:25" ht="15.6" x14ac:dyDescent="0.2">
      <c r="Q52" s="142"/>
      <c r="R52" s="142"/>
      <c r="S52" s="142"/>
      <c r="T52" s="142"/>
      <c r="U52" s="143"/>
      <c r="V52" s="143"/>
      <c r="W52" s="143"/>
      <c r="X52" s="143"/>
      <c r="Y52" s="143"/>
    </row>
    <row r="53" spans="17:25" ht="15.6" x14ac:dyDescent="0.2">
      <c r="Q53" s="142"/>
      <c r="R53" s="142"/>
      <c r="S53" s="142"/>
      <c r="T53" s="142"/>
      <c r="U53" s="143"/>
      <c r="V53" s="143"/>
      <c r="W53" s="143"/>
      <c r="X53" s="143"/>
      <c r="Y53" s="143"/>
    </row>
    <row r="54" spans="17:25" ht="15.6" x14ac:dyDescent="0.2">
      <c r="Q54" s="142"/>
      <c r="R54" s="142"/>
      <c r="S54" s="142"/>
      <c r="T54" s="142"/>
      <c r="U54" s="143"/>
      <c r="V54" s="143"/>
      <c r="W54" s="143"/>
      <c r="X54" s="143"/>
      <c r="Y54" s="143"/>
    </row>
    <row r="55" spans="17:25" ht="15.6" x14ac:dyDescent="0.2">
      <c r="Q55" s="142"/>
      <c r="R55" s="142"/>
      <c r="S55" s="142"/>
      <c r="T55" s="142"/>
      <c r="U55" s="143"/>
      <c r="V55" s="143"/>
      <c r="W55" s="143"/>
      <c r="X55" s="143"/>
      <c r="Y55" s="143"/>
    </row>
    <row r="56" spans="17:25" ht="15.6" x14ac:dyDescent="0.2">
      <c r="Q56" s="142"/>
      <c r="R56" s="142"/>
      <c r="S56" s="142"/>
      <c r="T56" s="142"/>
      <c r="U56" s="143"/>
      <c r="V56" s="143"/>
      <c r="W56" s="143"/>
      <c r="X56" s="143"/>
      <c r="Y56" s="143"/>
    </row>
    <row r="57" spans="17:25" ht="15.6" x14ac:dyDescent="0.2">
      <c r="Q57" s="142"/>
      <c r="R57" s="142"/>
      <c r="S57" s="142"/>
      <c r="T57" s="142"/>
      <c r="U57" s="143"/>
      <c r="V57" s="143"/>
      <c r="W57" s="143"/>
      <c r="X57" s="143"/>
      <c r="Y57" s="143"/>
    </row>
    <row r="58" spans="17:25" ht="15.6" x14ac:dyDescent="0.2">
      <c r="Q58" s="142"/>
      <c r="R58" s="142"/>
      <c r="S58" s="142"/>
      <c r="T58" s="142"/>
      <c r="U58" s="143"/>
      <c r="V58" s="143"/>
      <c r="W58" s="143"/>
      <c r="X58" s="143"/>
      <c r="Y58" s="143"/>
    </row>
    <row r="59" spans="17:25" ht="15.6" x14ac:dyDescent="0.2">
      <c r="Q59" s="142"/>
      <c r="R59" s="142"/>
      <c r="S59" s="142"/>
      <c r="T59" s="142"/>
      <c r="U59" s="143"/>
      <c r="V59" s="143"/>
      <c r="W59" s="143"/>
      <c r="X59" s="143"/>
      <c r="Y59" s="143"/>
    </row>
    <row r="60" spans="17:25" ht="15.6" x14ac:dyDescent="0.2">
      <c r="Q60" s="142"/>
      <c r="R60" s="142"/>
      <c r="S60" s="142"/>
      <c r="T60" s="142"/>
      <c r="U60" s="143"/>
      <c r="V60" s="143"/>
      <c r="W60" s="143"/>
      <c r="X60" s="143"/>
      <c r="Y60" s="143"/>
    </row>
    <row r="61" spans="17:25" ht="15.6" x14ac:dyDescent="0.2">
      <c r="Q61" s="142"/>
      <c r="R61" s="142"/>
      <c r="S61" s="142"/>
      <c r="T61" s="142"/>
      <c r="U61" s="143"/>
      <c r="V61" s="143"/>
      <c r="W61" s="143"/>
      <c r="X61" s="143"/>
      <c r="Y61" s="143"/>
    </row>
    <row r="62" spans="17:25" ht="15.6" x14ac:dyDescent="0.2">
      <c r="Q62" s="142"/>
      <c r="R62" s="142"/>
      <c r="S62" s="142"/>
      <c r="T62" s="142"/>
      <c r="U62" s="143"/>
      <c r="V62" s="143"/>
      <c r="W62" s="143"/>
      <c r="X62" s="143"/>
      <c r="Y62" s="143"/>
    </row>
    <row r="63" spans="17:25" ht="15.6" x14ac:dyDescent="0.2">
      <c r="Q63" s="142"/>
      <c r="R63" s="142"/>
      <c r="S63" s="142"/>
      <c r="T63" s="142"/>
      <c r="U63" s="143"/>
      <c r="V63" s="143"/>
      <c r="W63" s="143"/>
      <c r="X63" s="143"/>
      <c r="Y63" s="143"/>
    </row>
    <row r="64" spans="17:25" ht="15.6" x14ac:dyDescent="0.2">
      <c r="Q64" s="142"/>
      <c r="R64" s="142"/>
      <c r="S64" s="142"/>
      <c r="T64" s="142"/>
      <c r="U64" s="143"/>
      <c r="V64" s="143"/>
      <c r="W64" s="143"/>
      <c r="X64" s="143"/>
      <c r="Y64" s="143"/>
    </row>
    <row r="65" spans="17:25" ht="15.6" x14ac:dyDescent="0.2">
      <c r="Q65" s="142"/>
      <c r="R65" s="142"/>
      <c r="S65" s="142"/>
      <c r="T65" s="142"/>
      <c r="U65" s="143"/>
      <c r="V65" s="143"/>
      <c r="W65" s="143"/>
      <c r="X65" s="143"/>
      <c r="Y65" s="143"/>
    </row>
    <row r="66" spans="17:25" ht="15.6" x14ac:dyDescent="0.2">
      <c r="Q66" s="142"/>
      <c r="R66" s="142"/>
      <c r="S66" s="142"/>
      <c r="T66" s="142"/>
      <c r="U66" s="143"/>
      <c r="V66" s="143"/>
      <c r="W66" s="143"/>
      <c r="X66" s="143"/>
      <c r="Y66" s="143"/>
    </row>
    <row r="67" spans="17:25" ht="15.6" x14ac:dyDescent="0.2">
      <c r="Q67" s="142"/>
      <c r="R67" s="142"/>
      <c r="S67" s="142"/>
      <c r="T67" s="142"/>
      <c r="U67" s="143"/>
      <c r="V67" s="143"/>
      <c r="W67" s="143"/>
      <c r="X67" s="143"/>
      <c r="Y67" s="143"/>
    </row>
    <row r="68" spans="17:25" ht="15.6" x14ac:dyDescent="0.2">
      <c r="Q68" s="142"/>
      <c r="R68" s="142"/>
      <c r="S68" s="142"/>
      <c r="T68" s="142"/>
      <c r="U68" s="143"/>
      <c r="V68" s="143"/>
      <c r="W68" s="143"/>
      <c r="X68" s="143"/>
      <c r="Y68" s="143"/>
    </row>
    <row r="69" spans="17:25" ht="15.6" x14ac:dyDescent="0.2">
      <c r="Q69" s="142"/>
      <c r="R69" s="142"/>
      <c r="S69" s="142"/>
      <c r="T69" s="142"/>
      <c r="U69" s="143"/>
      <c r="V69" s="143"/>
      <c r="W69" s="143"/>
      <c r="X69" s="143"/>
      <c r="Y69" s="143"/>
    </row>
    <row r="70" spans="17:25" ht="15.6" x14ac:dyDescent="0.2">
      <c r="Q70" s="142"/>
      <c r="R70" s="142"/>
      <c r="S70" s="142"/>
      <c r="T70" s="142"/>
      <c r="U70" s="143"/>
      <c r="V70" s="143"/>
      <c r="W70" s="143"/>
      <c r="X70" s="143"/>
      <c r="Y70" s="143"/>
    </row>
    <row r="71" spans="17:25" ht="15.6" x14ac:dyDescent="0.2">
      <c r="Q71" s="142"/>
      <c r="R71" s="142"/>
      <c r="S71" s="142"/>
      <c r="T71" s="142"/>
      <c r="U71" s="143"/>
      <c r="V71" s="143"/>
      <c r="W71" s="143"/>
      <c r="X71" s="143"/>
      <c r="Y71" s="143"/>
    </row>
    <row r="72" spans="17:25" ht="15.6" x14ac:dyDescent="0.2">
      <c r="Q72" s="142"/>
      <c r="R72" s="142"/>
      <c r="S72" s="142"/>
      <c r="T72" s="142"/>
      <c r="U72" s="143"/>
      <c r="V72" s="143"/>
      <c r="W72" s="143"/>
      <c r="X72" s="143"/>
      <c r="Y72" s="143"/>
    </row>
    <row r="73" spans="17:25" ht="15.6" x14ac:dyDescent="0.2">
      <c r="Q73" s="142"/>
      <c r="R73" s="142"/>
      <c r="S73" s="142"/>
      <c r="T73" s="142"/>
      <c r="U73" s="143"/>
      <c r="V73" s="143"/>
      <c r="W73" s="143"/>
      <c r="X73" s="143"/>
      <c r="Y73" s="143"/>
    </row>
    <row r="74" spans="17:25" ht="15.6" x14ac:dyDescent="0.2">
      <c r="Q74" s="142"/>
      <c r="R74" s="142"/>
      <c r="S74" s="142"/>
      <c r="T74" s="142"/>
      <c r="U74" s="143"/>
      <c r="V74" s="143"/>
      <c r="W74" s="143"/>
      <c r="X74" s="143"/>
      <c r="Y74" s="143"/>
    </row>
    <row r="75" spans="17:25" ht="15.6" x14ac:dyDescent="0.2">
      <c r="Q75" s="142"/>
      <c r="R75" s="142"/>
      <c r="S75" s="142"/>
      <c r="T75" s="142"/>
      <c r="U75" s="143"/>
      <c r="V75" s="143"/>
      <c r="W75" s="143"/>
      <c r="X75" s="143"/>
      <c r="Y75" s="143"/>
    </row>
    <row r="76" spans="17:25" ht="15.6" x14ac:dyDescent="0.2">
      <c r="Q76" s="142"/>
      <c r="R76" s="142"/>
      <c r="S76" s="142"/>
      <c r="T76" s="142"/>
      <c r="U76" s="143"/>
      <c r="V76" s="143"/>
      <c r="W76" s="143"/>
      <c r="X76" s="143"/>
      <c r="Y76" s="143"/>
    </row>
    <row r="77" spans="17:25" ht="15.6" x14ac:dyDescent="0.2">
      <c r="Q77" s="142"/>
      <c r="R77" s="142"/>
      <c r="S77" s="142"/>
      <c r="T77" s="142"/>
      <c r="U77" s="143"/>
      <c r="V77" s="143"/>
      <c r="W77" s="143"/>
      <c r="X77" s="143"/>
      <c r="Y77" s="143"/>
    </row>
    <row r="78" spans="17:25" ht="15.6" x14ac:dyDescent="0.2">
      <c r="Q78" s="142"/>
      <c r="R78" s="142"/>
      <c r="S78" s="142"/>
      <c r="T78" s="142"/>
      <c r="U78" s="143"/>
      <c r="V78" s="143"/>
      <c r="W78" s="143"/>
      <c r="X78" s="143"/>
      <c r="Y78" s="143"/>
    </row>
    <row r="79" spans="17:25" ht="15.6" x14ac:dyDescent="0.2">
      <c r="Q79" s="142"/>
      <c r="R79" s="142"/>
      <c r="S79" s="142"/>
      <c r="T79" s="142"/>
      <c r="U79" s="143"/>
      <c r="V79" s="143"/>
      <c r="W79" s="143"/>
      <c r="X79" s="143"/>
      <c r="Y79" s="143"/>
    </row>
    <row r="80" spans="17:25" ht="15.6" x14ac:dyDescent="0.2">
      <c r="Q80" s="142"/>
      <c r="R80" s="142"/>
      <c r="S80" s="142"/>
      <c r="T80" s="142"/>
      <c r="U80" s="143"/>
      <c r="V80" s="143"/>
      <c r="W80" s="143"/>
      <c r="X80" s="143"/>
      <c r="Y80" s="143"/>
    </row>
    <row r="81" spans="17:25" ht="15.6" x14ac:dyDescent="0.2">
      <c r="Q81" s="142"/>
      <c r="R81" s="142"/>
      <c r="S81" s="142"/>
      <c r="T81" s="142"/>
      <c r="U81" s="143"/>
      <c r="V81" s="143"/>
      <c r="W81" s="143"/>
      <c r="X81" s="143"/>
      <c r="Y81" s="143"/>
    </row>
    <row r="82" spans="17:25" ht="15.6" x14ac:dyDescent="0.2">
      <c r="Q82" s="142"/>
      <c r="R82" s="142"/>
      <c r="S82" s="142"/>
      <c r="T82" s="142"/>
      <c r="U82" s="143"/>
      <c r="V82" s="143"/>
      <c r="W82" s="143"/>
      <c r="X82" s="143"/>
      <c r="Y82" s="143"/>
    </row>
    <row r="83" spans="17:25" ht="15.6" x14ac:dyDescent="0.2">
      <c r="Q83" s="142"/>
      <c r="R83" s="142"/>
      <c r="S83" s="142"/>
      <c r="T83" s="142"/>
      <c r="U83" s="143"/>
      <c r="V83" s="143"/>
      <c r="W83" s="143"/>
      <c r="X83" s="143"/>
      <c r="Y83" s="143"/>
    </row>
    <row r="84" spans="17:25" ht="15.6" x14ac:dyDescent="0.2">
      <c r="Q84" s="142"/>
      <c r="R84" s="142"/>
      <c r="S84" s="142"/>
      <c r="T84" s="142"/>
      <c r="U84" s="143"/>
      <c r="V84" s="143"/>
      <c r="W84" s="143"/>
      <c r="X84" s="143"/>
      <c r="Y84" s="143"/>
    </row>
    <row r="85" spans="17:25" ht="15.6" x14ac:dyDescent="0.2">
      <c r="Q85" s="142"/>
      <c r="R85" s="142"/>
      <c r="S85" s="142"/>
      <c r="T85" s="142"/>
      <c r="U85" s="143"/>
      <c r="V85" s="143"/>
      <c r="W85" s="143"/>
      <c r="X85" s="143"/>
      <c r="Y85" s="143"/>
    </row>
    <row r="86" spans="17:25" ht="15.6" x14ac:dyDescent="0.2">
      <c r="Q86" s="142"/>
      <c r="R86" s="142"/>
      <c r="S86" s="142"/>
      <c r="T86" s="142"/>
      <c r="U86" s="143"/>
      <c r="V86" s="143"/>
      <c r="W86" s="143"/>
      <c r="X86" s="143"/>
      <c r="Y86" s="143"/>
    </row>
    <row r="87" spans="17:25" ht="15.6" x14ac:dyDescent="0.2">
      <c r="Q87" s="142"/>
      <c r="R87" s="142"/>
      <c r="S87" s="142"/>
      <c r="T87" s="142"/>
      <c r="U87" s="143"/>
      <c r="V87" s="143"/>
      <c r="W87" s="143"/>
      <c r="X87" s="143"/>
      <c r="Y87" s="143"/>
    </row>
    <row r="88" spans="17:25" ht="15.6" x14ac:dyDescent="0.2">
      <c r="Q88" s="142"/>
      <c r="R88" s="142"/>
      <c r="S88" s="142"/>
      <c r="T88" s="142"/>
      <c r="U88" s="143"/>
      <c r="V88" s="143"/>
      <c r="W88" s="143"/>
      <c r="X88" s="143"/>
      <c r="Y88" s="143"/>
    </row>
    <row r="89" spans="17:25" ht="15.6" x14ac:dyDescent="0.2">
      <c r="Q89" s="142"/>
      <c r="R89" s="142"/>
      <c r="S89" s="142"/>
      <c r="T89" s="142"/>
      <c r="U89" s="143"/>
      <c r="V89" s="143"/>
      <c r="W89" s="143"/>
      <c r="X89" s="143"/>
      <c r="Y89" s="143"/>
    </row>
    <row r="90" spans="17:25" ht="15.6" x14ac:dyDescent="0.2">
      <c r="Q90" s="142"/>
      <c r="R90" s="142"/>
      <c r="S90" s="142"/>
      <c r="T90" s="142"/>
      <c r="U90" s="143"/>
      <c r="V90" s="143"/>
      <c r="W90" s="143"/>
      <c r="X90" s="143"/>
      <c r="Y90" s="143"/>
    </row>
    <row r="91" spans="17:25" ht="15.6" x14ac:dyDescent="0.2">
      <c r="Q91" s="142"/>
      <c r="R91" s="142"/>
      <c r="S91" s="142"/>
      <c r="T91" s="142"/>
      <c r="U91" s="143"/>
      <c r="V91" s="143"/>
      <c r="W91" s="143"/>
      <c r="X91" s="143"/>
      <c r="Y91" s="143"/>
    </row>
    <row r="92" spans="17:25" ht="15.6" x14ac:dyDescent="0.2">
      <c r="Q92" s="142"/>
      <c r="R92" s="142"/>
      <c r="S92" s="142"/>
      <c r="T92" s="142"/>
      <c r="U92" s="143"/>
      <c r="V92" s="143"/>
      <c r="W92" s="143"/>
      <c r="X92" s="143"/>
      <c r="Y92" s="143"/>
    </row>
    <row r="93" spans="17:25" ht="15.6" x14ac:dyDescent="0.2">
      <c r="Q93" s="142"/>
      <c r="R93" s="142"/>
      <c r="S93" s="142"/>
      <c r="T93" s="142"/>
      <c r="U93" s="143"/>
      <c r="V93" s="143"/>
      <c r="W93" s="143"/>
      <c r="X93" s="143"/>
      <c r="Y93" s="143"/>
    </row>
    <row r="94" spans="17:25" ht="15.6" x14ac:dyDescent="0.2">
      <c r="Q94" s="142"/>
      <c r="R94" s="142"/>
      <c r="S94" s="142"/>
      <c r="T94" s="142"/>
      <c r="U94" s="143"/>
      <c r="V94" s="143"/>
      <c r="W94" s="143"/>
      <c r="X94" s="143"/>
      <c r="Y94" s="143"/>
    </row>
    <row r="95" spans="17:25" ht="15.6" x14ac:dyDescent="0.2">
      <c r="Q95" s="106"/>
      <c r="R95" s="106"/>
      <c r="S95" s="106"/>
      <c r="T95" s="106"/>
      <c r="U95" s="106"/>
      <c r="V95" s="106"/>
      <c r="W95" s="106"/>
      <c r="X95" s="106"/>
      <c r="Y95" s="106"/>
    </row>
    <row r="96" spans="17:25" ht="15.6" x14ac:dyDescent="0.2">
      <c r="Q96" s="106"/>
      <c r="R96" s="106"/>
      <c r="S96" s="106"/>
      <c r="T96" s="106"/>
      <c r="U96" s="106"/>
      <c r="V96" s="106"/>
      <c r="W96" s="106"/>
      <c r="X96" s="106"/>
      <c r="Y96" s="106"/>
    </row>
    <row r="97" spans="17:25" ht="15.6" x14ac:dyDescent="0.2">
      <c r="Q97" s="106"/>
      <c r="R97" s="106"/>
      <c r="S97" s="106"/>
      <c r="T97" s="106"/>
      <c r="U97" s="106"/>
      <c r="V97" s="106"/>
      <c r="W97" s="106"/>
      <c r="X97" s="106"/>
      <c r="Y97" s="106"/>
    </row>
    <row r="98" spans="17:25" ht="15.6" x14ac:dyDescent="0.2">
      <c r="Q98" s="106"/>
      <c r="R98" s="106"/>
      <c r="S98" s="106"/>
      <c r="T98" s="106"/>
      <c r="U98" s="106"/>
      <c r="V98" s="106"/>
      <c r="W98" s="106"/>
      <c r="X98" s="106"/>
      <c r="Y98" s="106"/>
    </row>
    <row r="99" spans="17:25" ht="15.6" x14ac:dyDescent="0.2">
      <c r="Q99" s="106"/>
      <c r="R99" s="106"/>
      <c r="S99" s="106"/>
      <c r="T99" s="106"/>
      <c r="U99" s="106"/>
      <c r="V99" s="106"/>
      <c r="W99" s="106"/>
      <c r="X99" s="106"/>
      <c r="Y99" s="106"/>
    </row>
    <row r="100" spans="17:25" ht="15.6" x14ac:dyDescent="0.2">
      <c r="Q100" s="106"/>
      <c r="R100" s="106"/>
      <c r="S100" s="106"/>
      <c r="T100" s="106"/>
      <c r="U100" s="106"/>
      <c r="V100" s="106"/>
      <c r="W100" s="106"/>
      <c r="X100" s="106"/>
      <c r="Y100" s="106"/>
    </row>
    <row r="101" spans="17:25" ht="15.6" x14ac:dyDescent="0.2">
      <c r="Q101" s="106"/>
      <c r="R101" s="106"/>
      <c r="S101" s="106"/>
      <c r="T101" s="106"/>
      <c r="U101" s="106"/>
      <c r="V101" s="106"/>
      <c r="W101" s="106"/>
      <c r="X101" s="106"/>
      <c r="Y101" s="106"/>
    </row>
    <row r="102" spans="17:25" ht="15.6" x14ac:dyDescent="0.2">
      <c r="Q102" s="106"/>
      <c r="R102" s="106"/>
      <c r="S102" s="106"/>
      <c r="T102" s="106"/>
      <c r="U102" s="106"/>
      <c r="V102" s="106"/>
      <c r="W102" s="106"/>
      <c r="X102" s="106"/>
      <c r="Y102" s="106"/>
    </row>
    <row r="103" spans="17:25" ht="15.6" x14ac:dyDescent="0.2">
      <c r="Q103" s="106"/>
      <c r="R103" s="106"/>
      <c r="S103" s="106"/>
      <c r="T103" s="106"/>
      <c r="U103" s="106"/>
      <c r="V103" s="106"/>
      <c r="W103" s="106"/>
      <c r="X103" s="106"/>
      <c r="Y103" s="106"/>
    </row>
    <row r="104" spans="17:25" ht="15.6" x14ac:dyDescent="0.2">
      <c r="Q104" s="106"/>
      <c r="R104" s="106"/>
      <c r="S104" s="106"/>
      <c r="T104" s="106"/>
      <c r="U104" s="106"/>
      <c r="V104" s="106"/>
      <c r="W104" s="106"/>
      <c r="X104" s="106"/>
      <c r="Y104" s="106"/>
    </row>
    <row r="105" spans="17:25" ht="15.6" x14ac:dyDescent="0.2">
      <c r="Q105" s="106"/>
      <c r="R105" s="106"/>
      <c r="S105" s="106"/>
      <c r="T105" s="106"/>
      <c r="U105" s="106"/>
      <c r="V105" s="106"/>
      <c r="W105" s="106"/>
      <c r="X105" s="106"/>
      <c r="Y105" s="106"/>
    </row>
    <row r="106" spans="17:25" ht="15.6" x14ac:dyDescent="0.2">
      <c r="Q106" s="106"/>
      <c r="R106" s="106"/>
      <c r="S106" s="106"/>
      <c r="T106" s="106"/>
      <c r="U106" s="106"/>
      <c r="V106" s="106"/>
      <c r="W106" s="106"/>
      <c r="X106" s="106"/>
      <c r="Y106" s="106"/>
    </row>
    <row r="107" spans="17:25" ht="15.6" x14ac:dyDescent="0.2">
      <c r="Q107" s="106"/>
      <c r="R107" s="106"/>
      <c r="S107" s="106"/>
      <c r="T107" s="106"/>
      <c r="U107" s="106"/>
      <c r="V107" s="106"/>
      <c r="W107" s="106"/>
      <c r="X107" s="106"/>
      <c r="Y107" s="106"/>
    </row>
    <row r="108" spans="17:25" ht="15.6" x14ac:dyDescent="0.2">
      <c r="Q108" s="106"/>
      <c r="R108" s="106"/>
      <c r="S108" s="106"/>
      <c r="T108" s="106"/>
      <c r="U108" s="106"/>
      <c r="V108" s="106"/>
      <c r="W108" s="106"/>
      <c r="X108" s="106"/>
      <c r="Y108" s="106"/>
    </row>
    <row r="109" spans="17:25" ht="15.6" x14ac:dyDescent="0.2">
      <c r="Q109" s="106"/>
      <c r="R109" s="106"/>
      <c r="S109" s="106"/>
      <c r="T109" s="106"/>
      <c r="U109" s="106"/>
      <c r="V109" s="106"/>
      <c r="W109" s="106"/>
      <c r="X109" s="106"/>
      <c r="Y109" s="106"/>
    </row>
    <row r="110" spans="17:25" ht="15.6" x14ac:dyDescent="0.2">
      <c r="Q110" s="106"/>
      <c r="R110" s="106"/>
      <c r="S110" s="106"/>
      <c r="T110" s="106"/>
      <c r="U110" s="106"/>
      <c r="V110" s="106"/>
      <c r="W110" s="106"/>
      <c r="X110" s="106"/>
      <c r="Y110" s="106"/>
    </row>
    <row r="111" spans="17:25" ht="15.6" x14ac:dyDescent="0.2">
      <c r="Q111" s="106"/>
      <c r="R111" s="106"/>
      <c r="S111" s="106"/>
      <c r="T111" s="106"/>
      <c r="U111" s="106"/>
      <c r="V111" s="106"/>
      <c r="W111" s="106"/>
      <c r="X111" s="106"/>
      <c r="Y111" s="106"/>
    </row>
    <row r="112" spans="17:25" ht="15.6" x14ac:dyDescent="0.2">
      <c r="Q112" s="106"/>
      <c r="R112" s="106"/>
      <c r="S112" s="106"/>
      <c r="T112" s="106"/>
      <c r="U112" s="106"/>
      <c r="V112" s="106"/>
      <c r="W112" s="106"/>
      <c r="X112" s="106"/>
      <c r="Y112" s="106"/>
    </row>
    <row r="113" spans="17:25" ht="15.6" x14ac:dyDescent="0.2">
      <c r="Q113" s="106"/>
      <c r="R113" s="106"/>
      <c r="S113" s="106"/>
      <c r="T113" s="106"/>
      <c r="U113" s="106"/>
      <c r="V113" s="106"/>
      <c r="W113" s="106"/>
      <c r="X113" s="106"/>
      <c r="Y113" s="106"/>
    </row>
    <row r="114" spans="17:25" ht="15.6" x14ac:dyDescent="0.2">
      <c r="Q114" s="106"/>
      <c r="R114" s="106"/>
      <c r="S114" s="106"/>
      <c r="T114" s="106"/>
      <c r="U114" s="106"/>
      <c r="V114" s="106"/>
      <c r="W114" s="106"/>
      <c r="X114" s="106"/>
      <c r="Y114" s="106"/>
    </row>
    <row r="115" spans="17:25" ht="15.6" x14ac:dyDescent="0.2">
      <c r="Q115" s="106"/>
      <c r="R115" s="106"/>
      <c r="S115" s="106"/>
      <c r="T115" s="106"/>
      <c r="U115" s="106"/>
      <c r="V115" s="106"/>
      <c r="W115" s="106"/>
      <c r="X115" s="106"/>
      <c r="Y115" s="106"/>
    </row>
    <row r="116" spans="17:25" ht="15.6" x14ac:dyDescent="0.2">
      <c r="Q116" s="106"/>
      <c r="R116" s="106"/>
      <c r="S116" s="106"/>
      <c r="T116" s="106"/>
      <c r="U116" s="106"/>
      <c r="V116" s="106"/>
      <c r="W116" s="106"/>
      <c r="X116" s="106"/>
      <c r="Y116" s="106"/>
    </row>
    <row r="117" spans="17:25" ht="15.6" x14ac:dyDescent="0.2">
      <c r="Q117" s="106"/>
      <c r="R117" s="106"/>
      <c r="S117" s="106"/>
      <c r="T117" s="106"/>
      <c r="U117" s="106"/>
      <c r="V117" s="106"/>
      <c r="W117" s="106"/>
      <c r="X117" s="106"/>
      <c r="Y117" s="106"/>
    </row>
    <row r="118" spans="17:25" ht="15.6" x14ac:dyDescent="0.2">
      <c r="Q118" s="106"/>
      <c r="R118" s="106"/>
      <c r="S118" s="106"/>
      <c r="T118" s="106"/>
      <c r="U118" s="106"/>
      <c r="V118" s="106"/>
      <c r="W118" s="106"/>
      <c r="X118" s="106"/>
      <c r="Y118" s="106"/>
    </row>
    <row r="119" spans="17:25" ht="15.6" x14ac:dyDescent="0.2">
      <c r="Q119" s="106"/>
      <c r="R119" s="106"/>
      <c r="S119" s="106"/>
      <c r="T119" s="106"/>
      <c r="U119" s="106"/>
      <c r="V119" s="106"/>
      <c r="W119" s="106"/>
      <c r="X119" s="106"/>
      <c r="Y119" s="106"/>
    </row>
    <row r="120" spans="17:25" ht="15.6" x14ac:dyDescent="0.2">
      <c r="Q120" s="106"/>
      <c r="R120" s="106"/>
      <c r="S120" s="106"/>
      <c r="T120" s="106"/>
      <c r="U120" s="106"/>
      <c r="V120" s="106"/>
      <c r="W120" s="106"/>
      <c r="X120" s="106"/>
      <c r="Y120" s="106"/>
    </row>
    <row r="121" spans="17:25" ht="15.6" x14ac:dyDescent="0.2">
      <c r="Q121" s="106"/>
      <c r="R121" s="106"/>
      <c r="S121" s="106"/>
      <c r="T121" s="106"/>
      <c r="U121" s="106"/>
      <c r="V121" s="106"/>
      <c r="W121" s="106"/>
      <c r="X121" s="106"/>
      <c r="Y121" s="106"/>
    </row>
    <row r="122" spans="17:25" ht="15.6" x14ac:dyDescent="0.2">
      <c r="Q122" s="106"/>
      <c r="R122" s="106"/>
      <c r="S122" s="106"/>
      <c r="T122" s="106"/>
      <c r="U122" s="106"/>
      <c r="V122" s="106"/>
      <c r="W122" s="106"/>
      <c r="X122" s="106"/>
      <c r="Y122" s="106"/>
    </row>
    <row r="123" spans="17:25" ht="15.6" x14ac:dyDescent="0.2">
      <c r="Q123" s="106"/>
      <c r="R123" s="106"/>
      <c r="S123" s="106"/>
      <c r="T123" s="106"/>
      <c r="U123" s="106"/>
      <c r="V123" s="106"/>
      <c r="W123" s="106"/>
      <c r="X123" s="106"/>
      <c r="Y123" s="106"/>
    </row>
    <row r="124" spans="17:25" ht="15.6" x14ac:dyDescent="0.2">
      <c r="Q124" s="106"/>
      <c r="R124" s="106"/>
      <c r="S124" s="106"/>
      <c r="T124" s="106"/>
      <c r="U124" s="106"/>
      <c r="V124" s="106"/>
      <c r="W124" s="106"/>
      <c r="X124" s="106"/>
      <c r="Y124" s="106"/>
    </row>
    <row r="125" spans="17:25" ht="15.6" x14ac:dyDescent="0.2">
      <c r="Q125" s="106"/>
      <c r="R125" s="106"/>
      <c r="S125" s="106"/>
      <c r="T125" s="106"/>
      <c r="U125" s="106"/>
      <c r="V125" s="106"/>
      <c r="W125" s="106"/>
      <c r="X125" s="106"/>
      <c r="Y125" s="106"/>
    </row>
    <row r="126" spans="17:25" ht="15.6" x14ac:dyDescent="0.2">
      <c r="Q126" s="106"/>
      <c r="R126" s="106"/>
      <c r="S126" s="106"/>
      <c r="T126" s="106"/>
      <c r="U126" s="106"/>
      <c r="V126" s="106"/>
      <c r="W126" s="106"/>
      <c r="X126" s="106"/>
      <c r="Y126" s="106"/>
    </row>
    <row r="127" spans="17:25" ht="15.6" x14ac:dyDescent="0.2">
      <c r="Q127" s="106"/>
      <c r="R127" s="106"/>
      <c r="S127" s="106"/>
      <c r="T127" s="106"/>
      <c r="U127" s="106"/>
      <c r="V127" s="106"/>
      <c r="W127" s="106"/>
      <c r="X127" s="106"/>
      <c r="Y127" s="106"/>
    </row>
    <row r="128" spans="17:25" ht="15.6" x14ac:dyDescent="0.2">
      <c r="Q128" s="106"/>
      <c r="R128" s="106"/>
      <c r="S128" s="106"/>
      <c r="T128" s="106"/>
      <c r="U128" s="106"/>
      <c r="V128" s="106"/>
      <c r="W128" s="106"/>
      <c r="X128" s="106"/>
      <c r="Y128" s="106"/>
    </row>
    <row r="129" spans="17:25" ht="15.6" x14ac:dyDescent="0.2">
      <c r="Q129" s="106"/>
      <c r="R129" s="106"/>
      <c r="S129" s="106"/>
      <c r="T129" s="106"/>
      <c r="U129" s="106"/>
      <c r="V129" s="106"/>
      <c r="W129" s="106"/>
      <c r="X129" s="106"/>
      <c r="Y129" s="106"/>
    </row>
    <row r="130" spans="17:25" ht="15.6" x14ac:dyDescent="0.2">
      <c r="Q130" s="106"/>
      <c r="R130" s="106"/>
      <c r="S130" s="106"/>
      <c r="T130" s="106"/>
      <c r="U130" s="106"/>
      <c r="V130" s="106"/>
      <c r="W130" s="106"/>
      <c r="X130" s="106"/>
      <c r="Y130" s="106"/>
    </row>
    <row r="131" spans="17:25" ht="15.6" x14ac:dyDescent="0.2">
      <c r="Q131" s="106"/>
      <c r="R131" s="106"/>
      <c r="S131" s="106"/>
      <c r="T131" s="106"/>
      <c r="U131" s="106"/>
      <c r="V131" s="106"/>
      <c r="W131" s="106"/>
      <c r="X131" s="106"/>
      <c r="Y131" s="106"/>
    </row>
    <row r="132" spans="17:25" ht="15.6" x14ac:dyDescent="0.2">
      <c r="Q132" s="106"/>
      <c r="R132" s="106"/>
      <c r="S132" s="106"/>
      <c r="T132" s="106"/>
      <c r="U132" s="106"/>
      <c r="V132" s="106"/>
      <c r="W132" s="106"/>
      <c r="X132" s="106"/>
      <c r="Y132" s="106"/>
    </row>
    <row r="133" spans="17:25" ht="15.6" x14ac:dyDescent="0.2">
      <c r="Q133" s="106"/>
      <c r="R133" s="106"/>
      <c r="S133" s="106"/>
      <c r="T133" s="106"/>
      <c r="U133" s="106"/>
      <c r="V133" s="106"/>
      <c r="W133" s="106"/>
      <c r="X133" s="106"/>
      <c r="Y133" s="106"/>
    </row>
    <row r="134" spans="17:25" ht="15.6" x14ac:dyDescent="0.2">
      <c r="Q134" s="106"/>
      <c r="R134" s="106"/>
      <c r="S134" s="106"/>
      <c r="T134" s="106"/>
      <c r="U134" s="106"/>
      <c r="V134" s="106"/>
      <c r="W134" s="106"/>
      <c r="X134" s="106"/>
      <c r="Y134" s="106"/>
    </row>
    <row r="135" spans="17:25" ht="15.6" x14ac:dyDescent="0.2">
      <c r="Q135" s="106"/>
      <c r="R135" s="106"/>
      <c r="S135" s="106"/>
      <c r="T135" s="106"/>
      <c r="U135" s="106"/>
      <c r="V135" s="106"/>
      <c r="W135" s="106"/>
      <c r="X135" s="106"/>
      <c r="Y135" s="106"/>
    </row>
    <row r="136" spans="17:25" ht="15.6" x14ac:dyDescent="0.2">
      <c r="Q136" s="106"/>
      <c r="R136" s="106"/>
      <c r="S136" s="106"/>
      <c r="T136" s="106"/>
      <c r="U136" s="106"/>
      <c r="V136" s="106"/>
      <c r="W136" s="106"/>
      <c r="X136" s="106"/>
      <c r="Y136" s="106"/>
    </row>
    <row r="137" spans="17:25" ht="15.6" x14ac:dyDescent="0.2">
      <c r="Q137" s="106"/>
      <c r="R137" s="106"/>
      <c r="S137" s="106"/>
      <c r="T137" s="106"/>
      <c r="U137" s="106"/>
      <c r="V137" s="106"/>
      <c r="W137" s="106"/>
      <c r="X137" s="106"/>
      <c r="Y137" s="106"/>
    </row>
    <row r="138" spans="17:25" ht="15.6" x14ac:dyDescent="0.2">
      <c r="Q138" s="106"/>
      <c r="R138" s="106"/>
      <c r="S138" s="106"/>
      <c r="T138" s="106"/>
      <c r="U138" s="106"/>
      <c r="V138" s="106"/>
      <c r="W138" s="106"/>
      <c r="X138" s="106"/>
      <c r="Y138" s="106"/>
    </row>
    <row r="139" spans="17:25" ht="15.6" x14ac:dyDescent="0.2">
      <c r="Q139" s="106"/>
      <c r="R139" s="106"/>
      <c r="S139" s="106"/>
      <c r="T139" s="106"/>
      <c r="U139" s="106"/>
      <c r="V139" s="106"/>
      <c r="W139" s="106"/>
      <c r="X139" s="106"/>
      <c r="Y139" s="106"/>
    </row>
    <row r="140" spans="17:25" ht="15.6" x14ac:dyDescent="0.2">
      <c r="Q140" s="106"/>
      <c r="R140" s="106"/>
      <c r="S140" s="106"/>
      <c r="T140" s="106"/>
      <c r="U140" s="106"/>
      <c r="V140" s="106"/>
      <c r="W140" s="106"/>
      <c r="X140" s="106"/>
      <c r="Y140" s="106"/>
    </row>
    <row r="141" spans="17:25" ht="15.6" x14ac:dyDescent="0.2">
      <c r="Q141" s="106"/>
      <c r="R141" s="106"/>
      <c r="S141" s="106"/>
      <c r="T141" s="106"/>
      <c r="U141" s="106"/>
      <c r="V141" s="106"/>
      <c r="W141" s="106"/>
      <c r="X141" s="106"/>
      <c r="Y141" s="106"/>
    </row>
    <row r="142" spans="17:25" ht="15.6" x14ac:dyDescent="0.2">
      <c r="Q142" s="106"/>
      <c r="R142" s="106"/>
      <c r="S142" s="106"/>
      <c r="T142" s="106"/>
      <c r="U142" s="106"/>
      <c r="V142" s="106"/>
      <c r="W142" s="106"/>
      <c r="X142" s="106"/>
      <c r="Y142" s="106"/>
    </row>
    <row r="143" spans="17:25" ht="15.6" x14ac:dyDescent="0.2">
      <c r="Q143" s="106"/>
      <c r="R143" s="106"/>
      <c r="S143" s="106"/>
      <c r="T143" s="106"/>
      <c r="U143" s="106"/>
      <c r="V143" s="106"/>
      <c r="W143" s="106"/>
      <c r="X143" s="106"/>
      <c r="Y143" s="106"/>
    </row>
    <row r="144" spans="17:25" ht="15.6" x14ac:dyDescent="0.2">
      <c r="Q144" s="106"/>
      <c r="R144" s="106"/>
      <c r="S144" s="106"/>
      <c r="T144" s="106"/>
      <c r="U144" s="106"/>
      <c r="V144" s="106"/>
      <c r="W144" s="106"/>
      <c r="X144" s="106"/>
      <c r="Y144" s="106"/>
    </row>
    <row r="145" spans="17:25" ht="15.6" x14ac:dyDescent="0.2">
      <c r="Q145" s="106"/>
      <c r="R145" s="106"/>
      <c r="S145" s="106"/>
      <c r="T145" s="106"/>
      <c r="U145" s="106"/>
      <c r="V145" s="106"/>
      <c r="W145" s="106"/>
      <c r="X145" s="106"/>
      <c r="Y145" s="106"/>
    </row>
    <row r="146" spans="17:25" ht="15.6" x14ac:dyDescent="0.2">
      <c r="Q146" s="106"/>
      <c r="R146" s="106"/>
      <c r="S146" s="106"/>
      <c r="T146" s="106"/>
      <c r="U146" s="106"/>
      <c r="V146" s="106"/>
      <c r="W146" s="106"/>
      <c r="X146" s="106"/>
      <c r="Y146" s="106"/>
    </row>
    <row r="147" spans="17:25" ht="15.6" x14ac:dyDescent="0.2">
      <c r="Q147" s="106"/>
      <c r="R147" s="106"/>
      <c r="S147" s="106"/>
      <c r="T147" s="106"/>
      <c r="U147" s="106"/>
      <c r="V147" s="106"/>
      <c r="W147" s="106"/>
      <c r="X147" s="106"/>
      <c r="Y147" s="106"/>
    </row>
    <row r="148" spans="17:25" ht="15.6" x14ac:dyDescent="0.2">
      <c r="Q148" s="106"/>
      <c r="R148" s="106"/>
      <c r="S148" s="106"/>
      <c r="T148" s="106"/>
      <c r="U148" s="106"/>
      <c r="V148" s="106"/>
      <c r="W148" s="106"/>
      <c r="X148" s="106"/>
      <c r="Y148" s="106"/>
    </row>
    <row r="149" spans="17:25" ht="15.6" x14ac:dyDescent="0.2">
      <c r="Q149" s="106"/>
      <c r="R149" s="106"/>
      <c r="S149" s="106"/>
      <c r="T149" s="106"/>
      <c r="U149" s="106"/>
      <c r="V149" s="106"/>
      <c r="W149" s="106"/>
      <c r="X149" s="106"/>
      <c r="Y149" s="106"/>
    </row>
    <row r="150" spans="17:25" ht="15.6" x14ac:dyDescent="0.2">
      <c r="Q150" s="106"/>
      <c r="R150" s="106"/>
      <c r="S150" s="106"/>
      <c r="T150" s="106"/>
      <c r="U150" s="106"/>
      <c r="V150" s="106"/>
      <c r="W150" s="106"/>
      <c r="X150" s="106"/>
      <c r="Y150" s="106"/>
    </row>
    <row r="151" spans="17:25" ht="15.6" x14ac:dyDescent="0.2">
      <c r="Q151" s="106"/>
      <c r="R151" s="106"/>
      <c r="S151" s="106"/>
      <c r="T151" s="106"/>
      <c r="U151" s="106"/>
      <c r="V151" s="106"/>
      <c r="W151" s="106"/>
      <c r="X151" s="106"/>
      <c r="Y151" s="106"/>
    </row>
    <row r="152" spans="17:25" ht="15.6" x14ac:dyDescent="0.2">
      <c r="Q152" s="106"/>
      <c r="R152" s="106"/>
      <c r="S152" s="106"/>
      <c r="T152" s="106"/>
      <c r="U152" s="106"/>
      <c r="V152" s="106"/>
      <c r="W152" s="106"/>
      <c r="X152" s="106"/>
      <c r="Y152" s="106"/>
    </row>
    <row r="153" spans="17:25" ht="15.6" x14ac:dyDescent="0.2">
      <c r="Q153" s="106"/>
      <c r="R153" s="106"/>
      <c r="S153" s="106"/>
      <c r="T153" s="106"/>
      <c r="U153" s="106"/>
      <c r="V153" s="106"/>
      <c r="W153" s="106"/>
      <c r="X153" s="106"/>
      <c r="Y153" s="106"/>
    </row>
    <row r="154" spans="17:25" ht="15.6" x14ac:dyDescent="0.2">
      <c r="Q154" s="106"/>
      <c r="R154" s="106"/>
      <c r="S154" s="106"/>
      <c r="T154" s="106"/>
      <c r="U154" s="106"/>
      <c r="V154" s="106"/>
      <c r="W154" s="106"/>
      <c r="X154" s="106"/>
      <c r="Y154" s="106"/>
    </row>
    <row r="155" spans="17:25" ht="15.6" x14ac:dyDescent="0.2">
      <c r="Q155" s="106"/>
      <c r="R155" s="106"/>
      <c r="S155" s="106"/>
      <c r="T155" s="106"/>
      <c r="U155" s="106"/>
      <c r="V155" s="106"/>
      <c r="W155" s="106"/>
      <c r="X155" s="106"/>
      <c r="Y155" s="106"/>
    </row>
    <row r="156" spans="17:25" ht="15.6" x14ac:dyDescent="0.2">
      <c r="Q156" s="106"/>
      <c r="R156" s="106"/>
      <c r="S156" s="106"/>
      <c r="T156" s="106"/>
      <c r="U156" s="106"/>
      <c r="V156" s="106"/>
      <c r="W156" s="106"/>
      <c r="X156" s="106"/>
      <c r="Y156" s="106"/>
    </row>
    <row r="157" spans="17:25" ht="15.6" x14ac:dyDescent="0.2">
      <c r="Q157" s="106"/>
      <c r="R157" s="106"/>
      <c r="S157" s="106"/>
      <c r="T157" s="106"/>
      <c r="U157" s="106"/>
      <c r="V157" s="106"/>
      <c r="W157" s="106"/>
      <c r="X157" s="106"/>
      <c r="Y157" s="106"/>
    </row>
    <row r="158" spans="17:25" ht="15.6" x14ac:dyDescent="0.2">
      <c r="Q158" s="106"/>
      <c r="R158" s="106"/>
      <c r="S158" s="106"/>
      <c r="T158" s="106"/>
      <c r="U158" s="106"/>
      <c r="V158" s="106"/>
      <c r="W158" s="106"/>
      <c r="X158" s="106"/>
      <c r="Y158" s="106"/>
    </row>
    <row r="159" spans="17:25" ht="15.6" x14ac:dyDescent="0.2">
      <c r="Q159" s="106"/>
      <c r="R159" s="106"/>
      <c r="S159" s="106"/>
      <c r="T159" s="106"/>
      <c r="U159" s="106"/>
      <c r="V159" s="106"/>
      <c r="W159" s="106"/>
      <c r="X159" s="106"/>
      <c r="Y159" s="106"/>
    </row>
    <row r="160" spans="17:25" ht="15.6" x14ac:dyDescent="0.2">
      <c r="Q160" s="106"/>
      <c r="R160" s="106"/>
      <c r="S160" s="106"/>
      <c r="T160" s="106"/>
      <c r="U160" s="106"/>
      <c r="V160" s="106"/>
      <c r="W160" s="106"/>
      <c r="X160" s="106"/>
      <c r="Y160" s="106"/>
    </row>
    <row r="161" spans="17:25" ht="15.6" x14ac:dyDescent="0.2">
      <c r="Q161" s="106"/>
      <c r="R161" s="106"/>
      <c r="S161" s="106"/>
      <c r="T161" s="106"/>
      <c r="U161" s="106"/>
      <c r="V161" s="106"/>
      <c r="W161" s="106"/>
      <c r="X161" s="106"/>
      <c r="Y161" s="106"/>
    </row>
    <row r="162" spans="17:25" ht="15.6" x14ac:dyDescent="0.2">
      <c r="Q162" s="106"/>
      <c r="R162" s="106"/>
      <c r="S162" s="106"/>
      <c r="T162" s="106"/>
      <c r="U162" s="106"/>
      <c r="V162" s="106"/>
      <c r="W162" s="106"/>
      <c r="X162" s="106"/>
      <c r="Y162" s="106"/>
    </row>
    <row r="163" spans="17:25" ht="15.6" x14ac:dyDescent="0.2">
      <c r="Q163" s="106"/>
      <c r="R163" s="106"/>
      <c r="S163" s="106"/>
      <c r="T163" s="106"/>
      <c r="U163" s="106"/>
      <c r="V163" s="106"/>
      <c r="W163" s="106"/>
      <c r="X163" s="106"/>
      <c r="Y163" s="106"/>
    </row>
    <row r="164" spans="17:25" ht="15.6" x14ac:dyDescent="0.2">
      <c r="Q164" s="106"/>
      <c r="R164" s="106"/>
      <c r="S164" s="106"/>
      <c r="T164" s="106"/>
      <c r="U164" s="106"/>
      <c r="V164" s="106"/>
      <c r="W164" s="106"/>
      <c r="X164" s="106"/>
      <c r="Y164" s="106"/>
    </row>
    <row r="165" spans="17:25" ht="15.6" x14ac:dyDescent="0.2">
      <c r="Q165" s="106"/>
      <c r="R165" s="106"/>
      <c r="S165" s="106"/>
      <c r="T165" s="106"/>
      <c r="U165" s="106"/>
      <c r="V165" s="106"/>
      <c r="W165" s="106"/>
      <c r="X165" s="106"/>
      <c r="Y165" s="106"/>
    </row>
    <row r="166" spans="17:25" ht="15.6" x14ac:dyDescent="0.2">
      <c r="Q166" s="106"/>
      <c r="R166" s="106"/>
      <c r="S166" s="106"/>
      <c r="T166" s="106"/>
      <c r="U166" s="106"/>
      <c r="V166" s="106"/>
      <c r="W166" s="106"/>
      <c r="X166" s="106"/>
      <c r="Y166" s="106"/>
    </row>
    <row r="167" spans="17:25" ht="15.6" x14ac:dyDescent="0.2">
      <c r="Q167" s="106"/>
      <c r="R167" s="106"/>
      <c r="S167" s="106"/>
      <c r="T167" s="106"/>
      <c r="U167" s="106"/>
      <c r="V167" s="106"/>
      <c r="W167" s="106"/>
      <c r="X167" s="106"/>
      <c r="Y167" s="106"/>
    </row>
    <row r="168" spans="17:25" ht="15.6" x14ac:dyDescent="0.2">
      <c r="Q168" s="106"/>
      <c r="R168" s="106"/>
      <c r="S168" s="106"/>
      <c r="T168" s="106"/>
      <c r="U168" s="106"/>
      <c r="V168" s="106"/>
      <c r="W168" s="106"/>
      <c r="X168" s="106"/>
      <c r="Y168" s="106"/>
    </row>
    <row r="169" spans="17:25" ht="15.6" x14ac:dyDescent="0.2">
      <c r="Q169" s="106"/>
      <c r="R169" s="106"/>
      <c r="S169" s="106"/>
      <c r="T169" s="106"/>
      <c r="U169" s="106"/>
      <c r="V169" s="106"/>
      <c r="W169" s="106"/>
      <c r="X169" s="106"/>
      <c r="Y169" s="106"/>
    </row>
    <row r="170" spans="17:25" ht="15.6" x14ac:dyDescent="0.2">
      <c r="Q170" s="106"/>
      <c r="R170" s="106"/>
      <c r="S170" s="106"/>
      <c r="T170" s="106"/>
      <c r="U170" s="106"/>
      <c r="V170" s="106"/>
      <c r="W170" s="106"/>
      <c r="X170" s="106"/>
      <c r="Y170" s="106"/>
    </row>
    <row r="171" spans="17:25" ht="15.6" x14ac:dyDescent="0.2">
      <c r="Q171" s="106"/>
      <c r="R171" s="106"/>
      <c r="S171" s="106"/>
      <c r="T171" s="106"/>
      <c r="U171" s="106"/>
      <c r="V171" s="106"/>
      <c r="W171" s="106"/>
      <c r="X171" s="106"/>
      <c r="Y171" s="106"/>
    </row>
    <row r="172" spans="17:25" ht="15.6" x14ac:dyDescent="0.2">
      <c r="Q172" s="106"/>
      <c r="R172" s="106"/>
      <c r="S172" s="106"/>
      <c r="T172" s="106"/>
      <c r="U172" s="106"/>
      <c r="V172" s="106"/>
      <c r="W172" s="106"/>
      <c r="X172" s="106"/>
      <c r="Y172" s="106"/>
    </row>
    <row r="173" spans="17:25" ht="15.6" x14ac:dyDescent="0.2">
      <c r="Q173" s="106"/>
      <c r="R173" s="106"/>
      <c r="S173" s="106"/>
      <c r="T173" s="106"/>
      <c r="U173" s="106"/>
      <c r="V173" s="106"/>
      <c r="W173" s="106"/>
      <c r="X173" s="106"/>
      <c r="Y173" s="106"/>
    </row>
    <row r="174" spans="17:25" ht="15.6" x14ac:dyDescent="0.2">
      <c r="Q174" s="106"/>
      <c r="R174" s="106"/>
      <c r="S174" s="106"/>
      <c r="T174" s="106"/>
      <c r="U174" s="106"/>
      <c r="V174" s="106"/>
      <c r="W174" s="106"/>
      <c r="X174" s="106"/>
      <c r="Y174" s="106"/>
    </row>
    <row r="175" spans="17:25" ht="15.6" x14ac:dyDescent="0.2">
      <c r="Q175" s="106"/>
      <c r="R175" s="106"/>
      <c r="S175" s="106"/>
      <c r="T175" s="106"/>
      <c r="U175" s="106"/>
      <c r="V175" s="106"/>
      <c r="W175" s="106"/>
      <c r="X175" s="106"/>
      <c r="Y175" s="106"/>
    </row>
    <row r="176" spans="17:25" ht="15.6" x14ac:dyDescent="0.2">
      <c r="Q176" s="106"/>
      <c r="R176" s="106"/>
      <c r="S176" s="106"/>
      <c r="T176" s="106"/>
      <c r="U176" s="106"/>
      <c r="V176" s="106"/>
      <c r="W176" s="106"/>
      <c r="X176" s="106"/>
      <c r="Y176" s="106"/>
    </row>
    <row r="177" spans="17:25" ht="15.6" x14ac:dyDescent="0.2">
      <c r="Q177" s="106"/>
      <c r="R177" s="106"/>
      <c r="S177" s="106"/>
      <c r="T177" s="106"/>
      <c r="U177" s="106"/>
      <c r="V177" s="106"/>
      <c r="W177" s="106"/>
      <c r="X177" s="106"/>
      <c r="Y177" s="106"/>
    </row>
    <row r="178" spans="17:25" ht="15.6" x14ac:dyDescent="0.2">
      <c r="Q178" s="106"/>
      <c r="R178" s="106"/>
      <c r="S178" s="106"/>
      <c r="T178" s="106"/>
      <c r="U178" s="106"/>
      <c r="V178" s="106"/>
      <c r="W178" s="106"/>
      <c r="X178" s="106"/>
      <c r="Y178" s="106"/>
    </row>
  </sheetData>
  <mergeCells count="98">
    <mergeCell ref="C3:C16"/>
    <mergeCell ref="F9:F16"/>
    <mergeCell ref="V9:V16"/>
    <mergeCell ref="W9:W16"/>
    <mergeCell ref="D9:D16"/>
    <mergeCell ref="E9:E16"/>
    <mergeCell ref="F3:F8"/>
    <mergeCell ref="Q42:U42"/>
    <mergeCell ref="I33:I38"/>
    <mergeCell ref="J33:J34"/>
    <mergeCell ref="J29:J30"/>
    <mergeCell ref="J31:J32"/>
    <mergeCell ref="I27:I32"/>
    <mergeCell ref="H9:H16"/>
    <mergeCell ref="I9:I16"/>
    <mergeCell ref="J9:J10"/>
    <mergeCell ref="J11:J12"/>
    <mergeCell ref="J13:J14"/>
    <mergeCell ref="C33:C38"/>
    <mergeCell ref="G9:G16"/>
    <mergeCell ref="H33:H38"/>
    <mergeCell ref="AA3:AA8"/>
    <mergeCell ref="Y27:Y32"/>
    <mergeCell ref="AA27:AA32"/>
    <mergeCell ref="X27:X32"/>
    <mergeCell ref="Y33:Y38"/>
    <mergeCell ref="AA33:AA38"/>
    <mergeCell ref="X9:X16"/>
    <mergeCell ref="Y9:Y16"/>
    <mergeCell ref="Z3:Z8"/>
    <mergeCell ref="Z9:Z16"/>
    <mergeCell ref="AA9:AA16"/>
    <mergeCell ref="Z17:Z38"/>
    <mergeCell ref="W33:W38"/>
    <mergeCell ref="X33:X38"/>
    <mergeCell ref="J23:J24"/>
    <mergeCell ref="V23:V26"/>
    <mergeCell ref="W23:W26"/>
    <mergeCell ref="J27:J28"/>
    <mergeCell ref="J15:J16"/>
    <mergeCell ref="W27:W32"/>
    <mergeCell ref="X23:X26"/>
    <mergeCell ref="V33:V38"/>
    <mergeCell ref="J35:J36"/>
    <mergeCell ref="J37:J38"/>
    <mergeCell ref="C27:C32"/>
    <mergeCell ref="D27:D32"/>
    <mergeCell ref="E27:E32"/>
    <mergeCell ref="G27:G32"/>
    <mergeCell ref="H27:H32"/>
    <mergeCell ref="C17:C26"/>
    <mergeCell ref="D17:D22"/>
    <mergeCell ref="J17:J18"/>
    <mergeCell ref="V17:V22"/>
    <mergeCell ref="D23:D26"/>
    <mergeCell ref="E23:E26"/>
    <mergeCell ref="G23:G26"/>
    <mergeCell ref="H23:H26"/>
    <mergeCell ref="I23:I26"/>
    <mergeCell ref="W17:W22"/>
    <mergeCell ref="X17:X22"/>
    <mergeCell ref="D33:D38"/>
    <mergeCell ref="A3:A38"/>
    <mergeCell ref="B3:B38"/>
    <mergeCell ref="D3:D8"/>
    <mergeCell ref="E3:E8"/>
    <mergeCell ref="G3:G8"/>
    <mergeCell ref="H3:H8"/>
    <mergeCell ref="I3:I8"/>
    <mergeCell ref="J3:J4"/>
    <mergeCell ref="F17:F22"/>
    <mergeCell ref="F23:F26"/>
    <mergeCell ref="E17:E22"/>
    <mergeCell ref="G17:G22"/>
    <mergeCell ref="H17:H22"/>
    <mergeCell ref="I17:I22"/>
    <mergeCell ref="J5:J6"/>
    <mergeCell ref="J7:J8"/>
    <mergeCell ref="J19:J20"/>
    <mergeCell ref="J21:J22"/>
    <mergeCell ref="J25:J26"/>
    <mergeCell ref="E33:E38"/>
    <mergeCell ref="G33:G38"/>
    <mergeCell ref="F27:F32"/>
    <mergeCell ref="F33:F38"/>
    <mergeCell ref="B1:C1"/>
    <mergeCell ref="E1:AB1"/>
    <mergeCell ref="V3:V8"/>
    <mergeCell ref="W3:W8"/>
    <mergeCell ref="Y3:Y8"/>
    <mergeCell ref="AB3:AB38"/>
    <mergeCell ref="AA17:AA20"/>
    <mergeCell ref="AA21:AA22"/>
    <mergeCell ref="X3:X8"/>
    <mergeCell ref="Y17:Y22"/>
    <mergeCell ref="Y23:Y26"/>
    <mergeCell ref="AA23:AA26"/>
    <mergeCell ref="V27:V32"/>
  </mergeCells>
  <conditionalFormatting sqref="Q44:T44">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542C-811C-48CD-ABB9-27DF50E694E3}">
  <sheetPr>
    <tabColor theme="0"/>
  </sheetPr>
  <dimension ref="A1:AS150"/>
  <sheetViews>
    <sheetView topLeftCell="B1" zoomScale="60" zoomScaleNormal="60" workbookViewId="0">
      <pane xSplit="4" ySplit="2" topLeftCell="F71" activePane="bottomRight" state="frozen"/>
      <selection activeCell="B1" sqref="B1"/>
      <selection pane="topRight" activeCell="G1" sqref="G1"/>
      <selection pane="bottomLeft" activeCell="B3" sqref="B3"/>
      <selection pane="bottomRight" activeCell="G83" sqref="G83"/>
    </sheetView>
  </sheetViews>
  <sheetFormatPr baseColWidth="10" defaultColWidth="12.44140625" defaultRowHeight="21" x14ac:dyDescent="0.4"/>
  <cols>
    <col min="1" max="1" width="18.6640625" style="26" customWidth="1"/>
    <col min="2" max="2" width="28.109375" style="26" customWidth="1"/>
    <col min="3" max="3" width="27.44140625" style="26" customWidth="1"/>
    <col min="4" max="4" width="34" style="26" customWidth="1"/>
    <col min="5" max="5" width="34.88671875" style="26" customWidth="1"/>
    <col min="6" max="6" width="10.109375" style="26" customWidth="1"/>
    <col min="7" max="7" width="18" style="27" customWidth="1"/>
    <col min="8" max="8" width="17.6640625" style="27" customWidth="1"/>
    <col min="9" max="9" width="13.44140625" style="26" customWidth="1"/>
    <col min="10" max="10" width="58.44140625" style="27" customWidth="1"/>
    <col min="11" max="11" width="9.6640625" style="26" bestFit="1" customWidth="1"/>
    <col min="12" max="12" width="7.109375" style="26" customWidth="1"/>
    <col min="13" max="13" width="11.33203125" style="26" customWidth="1"/>
    <col min="14" max="14" width="11.6640625" style="26" customWidth="1"/>
    <col min="15" max="15" width="11.6640625" style="255" customWidth="1"/>
    <col min="16" max="16" width="11.6640625" style="26" customWidth="1"/>
    <col min="17" max="17" width="13.88671875" style="8" customWidth="1"/>
    <col min="18" max="18" width="20.5546875" style="8" customWidth="1"/>
    <col min="19" max="19" width="14.44140625" style="8" customWidth="1"/>
    <col min="20" max="20" width="12.21875" style="8" customWidth="1"/>
    <col min="21" max="21" width="17" style="8" customWidth="1"/>
    <col min="22" max="22" width="11.44140625" style="8" customWidth="1"/>
    <col min="23" max="23" width="14.77734375" style="8" customWidth="1"/>
    <col min="24" max="24" width="18.109375" style="8" customWidth="1"/>
    <col min="25" max="25" width="14.6640625" style="8" customWidth="1"/>
    <col min="26" max="26" width="18.109375" style="66" customWidth="1"/>
    <col min="27" max="27" width="23" style="66" customWidth="1"/>
    <col min="28" max="28" width="23.21875" style="66" customWidth="1"/>
    <col min="29" max="45" width="12.44140625" style="66"/>
    <col min="46" max="16384" width="12.44140625" style="26"/>
  </cols>
  <sheetData>
    <row r="1" spans="1:28" ht="26.7" customHeight="1" x14ac:dyDescent="0.3">
      <c r="A1" s="55" t="s">
        <v>0</v>
      </c>
      <c r="B1" s="338" t="s">
        <v>1</v>
      </c>
      <c r="C1" s="338"/>
      <c r="D1" s="55" t="s">
        <v>61</v>
      </c>
      <c r="E1" s="806"/>
      <c r="F1" s="806"/>
      <c r="G1" s="806"/>
      <c r="H1" s="806"/>
      <c r="I1" s="806"/>
      <c r="J1" s="806"/>
      <c r="K1" s="806"/>
      <c r="L1" s="806"/>
      <c r="M1" s="806"/>
      <c r="N1" s="806"/>
      <c r="O1" s="806"/>
      <c r="P1" s="806"/>
      <c r="Q1" s="806"/>
      <c r="R1" s="806"/>
      <c r="S1" s="806"/>
      <c r="T1" s="806"/>
      <c r="U1" s="806"/>
      <c r="V1" s="806"/>
      <c r="W1" s="806"/>
      <c r="X1" s="806"/>
      <c r="Y1" s="806"/>
      <c r="Z1" s="806"/>
      <c r="AA1" s="806"/>
      <c r="AB1" s="807"/>
    </row>
    <row r="2" spans="1:28" ht="55.95" customHeight="1" x14ac:dyDescent="0.3">
      <c r="A2" s="56" t="s">
        <v>3</v>
      </c>
      <c r="B2" s="69" t="s">
        <v>4</v>
      </c>
      <c r="C2" s="69" t="s">
        <v>112</v>
      </c>
      <c r="D2" s="57" t="s">
        <v>6</v>
      </c>
      <c r="E2" s="808" t="s">
        <v>613</v>
      </c>
      <c r="F2" s="28" t="s">
        <v>114</v>
      </c>
      <c r="G2" s="70" t="s">
        <v>8</v>
      </c>
      <c r="H2" s="70" t="s">
        <v>9</v>
      </c>
      <c r="I2" s="71" t="s">
        <v>10</v>
      </c>
      <c r="J2" s="70" t="s">
        <v>11</v>
      </c>
      <c r="K2" s="432" t="s">
        <v>12</v>
      </c>
      <c r="L2" s="432"/>
      <c r="M2" s="72">
        <v>45352</v>
      </c>
      <c r="N2" s="72">
        <v>45444</v>
      </c>
      <c r="O2" s="72">
        <v>45536</v>
      </c>
      <c r="P2" s="72">
        <v>45627</v>
      </c>
      <c r="Q2" s="815" t="s">
        <v>13</v>
      </c>
      <c r="R2" s="139" t="s">
        <v>14</v>
      </c>
      <c r="S2" s="139" t="s">
        <v>15</v>
      </c>
      <c r="T2" s="139" t="s">
        <v>16</v>
      </c>
      <c r="U2" s="139" t="s">
        <v>17</v>
      </c>
      <c r="V2" s="139" t="s">
        <v>18</v>
      </c>
      <c r="W2" s="139" t="s">
        <v>19</v>
      </c>
      <c r="X2" s="139" t="s">
        <v>20</v>
      </c>
      <c r="Y2" s="139" t="s">
        <v>21</v>
      </c>
      <c r="Z2" s="95" t="s">
        <v>63</v>
      </c>
      <c r="AA2" s="105" t="s">
        <v>23</v>
      </c>
      <c r="AB2" s="809" t="s">
        <v>24</v>
      </c>
    </row>
    <row r="3" spans="1:28" ht="64.2" customHeight="1" x14ac:dyDescent="0.3">
      <c r="A3" s="433" t="s">
        <v>25</v>
      </c>
      <c r="B3" s="770" t="s">
        <v>928</v>
      </c>
      <c r="C3" s="434" t="s">
        <v>245</v>
      </c>
      <c r="D3" s="771" t="s">
        <v>953</v>
      </c>
      <c r="E3" s="772" t="s">
        <v>676</v>
      </c>
      <c r="F3" s="773">
        <v>72</v>
      </c>
      <c r="G3" s="771" t="s">
        <v>246</v>
      </c>
      <c r="H3" s="771" t="s">
        <v>247</v>
      </c>
      <c r="I3" s="774">
        <f>X3</f>
        <v>0</v>
      </c>
      <c r="J3" s="642" t="s">
        <v>954</v>
      </c>
      <c r="K3" s="187">
        <v>1</v>
      </c>
      <c r="L3" s="43" t="s">
        <v>30</v>
      </c>
      <c r="M3" s="44">
        <v>0.1</v>
      </c>
      <c r="N3" s="44">
        <v>0.4</v>
      </c>
      <c r="O3" s="44">
        <v>0.7</v>
      </c>
      <c r="P3" s="44">
        <v>1</v>
      </c>
      <c r="Q3" s="816">
        <f>+SUM(M3:M3)*K3</f>
        <v>0.1</v>
      </c>
      <c r="R3" s="6">
        <f>+SUM(N3:N3)*K3</f>
        <v>0.4</v>
      </c>
      <c r="S3" s="6">
        <f>+SUM(O3:O3)*K3</f>
        <v>0.7</v>
      </c>
      <c r="T3" s="6">
        <f>+SUM(P3:P3)*K3</f>
        <v>1</v>
      </c>
      <c r="U3" s="140">
        <f>+MAX(Q3:T3)</f>
        <v>1</v>
      </c>
      <c r="V3" s="296">
        <f>+Q4</f>
        <v>0</v>
      </c>
      <c r="W3" s="296">
        <f>+R4</f>
        <v>0</v>
      </c>
      <c r="X3" s="296">
        <f>+S4</f>
        <v>0</v>
      </c>
      <c r="Y3" s="296">
        <f>+T4</f>
        <v>0</v>
      </c>
      <c r="Z3" s="435" t="s">
        <v>248</v>
      </c>
      <c r="AA3" s="436" t="s">
        <v>249</v>
      </c>
      <c r="AB3" s="378" t="s">
        <v>250</v>
      </c>
    </row>
    <row r="4" spans="1:28" ht="55.5" customHeight="1" x14ac:dyDescent="0.3">
      <c r="A4" s="433"/>
      <c r="B4" s="770"/>
      <c r="C4" s="434"/>
      <c r="D4" s="771"/>
      <c r="E4" s="775"/>
      <c r="F4" s="713"/>
      <c r="G4" s="771"/>
      <c r="H4" s="771"/>
      <c r="I4" s="774"/>
      <c r="J4" s="642"/>
      <c r="K4" s="176">
        <v>1</v>
      </c>
      <c r="L4" s="189" t="s">
        <v>34</v>
      </c>
      <c r="M4" s="45">
        <v>0</v>
      </c>
      <c r="N4" s="45">
        <v>0</v>
      </c>
      <c r="O4" s="45">
        <v>0</v>
      </c>
      <c r="P4" s="45">
        <v>0</v>
      </c>
      <c r="Q4" s="817">
        <f>+SUM(M4:M4)*K4</f>
        <v>0</v>
      </c>
      <c r="R4" s="156">
        <f>+SUM(N4:N4)*K4</f>
        <v>0</v>
      </c>
      <c r="S4" s="156">
        <f t="shared" ref="S4:S60" si="0">+SUM(O4:O4)*K4</f>
        <v>0</v>
      </c>
      <c r="T4" s="156">
        <f t="shared" ref="T4:T60" si="1">+SUM(P4:P4)*K4</f>
        <v>0</v>
      </c>
      <c r="U4" s="157">
        <f t="shared" ref="U4:U60" si="2">+MAX(Q4:T4)</f>
        <v>0</v>
      </c>
      <c r="V4" s="297"/>
      <c r="W4" s="297"/>
      <c r="X4" s="297"/>
      <c r="Y4" s="297"/>
      <c r="Z4" s="435"/>
      <c r="AA4" s="436"/>
      <c r="AB4" s="377"/>
    </row>
    <row r="5" spans="1:28" ht="42" customHeight="1" x14ac:dyDescent="0.3">
      <c r="A5" s="433"/>
      <c r="B5" s="770"/>
      <c r="C5" s="434"/>
      <c r="D5" s="776" t="s">
        <v>251</v>
      </c>
      <c r="E5" s="693" t="s">
        <v>252</v>
      </c>
      <c r="F5" s="698">
        <v>73</v>
      </c>
      <c r="G5" s="776" t="s">
        <v>253</v>
      </c>
      <c r="H5" s="776" t="s">
        <v>254</v>
      </c>
      <c r="I5" s="774">
        <f>X5</f>
        <v>0</v>
      </c>
      <c r="J5" s="642" t="s">
        <v>955</v>
      </c>
      <c r="K5" s="187">
        <v>1</v>
      </c>
      <c r="L5" s="43" t="s">
        <v>30</v>
      </c>
      <c r="M5" s="44">
        <v>0.1</v>
      </c>
      <c r="N5" s="44">
        <v>0.4</v>
      </c>
      <c r="O5" s="44">
        <v>0.7</v>
      </c>
      <c r="P5" s="44">
        <v>1</v>
      </c>
      <c r="Q5" s="816">
        <f t="shared" ref="Q5:Q36" si="3">+SUM(M5:M5)*K5</f>
        <v>0.1</v>
      </c>
      <c r="R5" s="6">
        <f t="shared" ref="R5:R36" si="4">+SUM(N5:N5)*K5</f>
        <v>0.4</v>
      </c>
      <c r="S5" s="6">
        <f t="shared" si="0"/>
        <v>0.7</v>
      </c>
      <c r="T5" s="6">
        <f t="shared" si="1"/>
        <v>1</v>
      </c>
      <c r="U5" s="140">
        <f t="shared" si="2"/>
        <v>1</v>
      </c>
      <c r="V5" s="296">
        <f>+Q6</f>
        <v>0</v>
      </c>
      <c r="W5" s="296">
        <f>+R6</f>
        <v>0</v>
      </c>
      <c r="X5" s="296">
        <f>+S6</f>
        <v>0</v>
      </c>
      <c r="Y5" s="296">
        <f>+T6</f>
        <v>0</v>
      </c>
      <c r="Z5" s="435"/>
      <c r="AA5" s="436"/>
      <c r="AB5" s="377"/>
    </row>
    <row r="6" spans="1:28" ht="37.200000000000003" customHeight="1" x14ac:dyDescent="0.3">
      <c r="A6" s="433"/>
      <c r="B6" s="770"/>
      <c r="C6" s="434"/>
      <c r="D6" s="776"/>
      <c r="E6" s="702"/>
      <c r="F6" s="703"/>
      <c r="G6" s="776"/>
      <c r="H6" s="776"/>
      <c r="I6" s="774"/>
      <c r="J6" s="642"/>
      <c r="K6" s="176">
        <v>1</v>
      </c>
      <c r="L6" s="189" t="s">
        <v>34</v>
      </c>
      <c r="M6" s="45">
        <v>0</v>
      </c>
      <c r="N6" s="45">
        <v>0</v>
      </c>
      <c r="O6" s="45">
        <v>0</v>
      </c>
      <c r="P6" s="45">
        <v>0</v>
      </c>
      <c r="Q6" s="817">
        <f t="shared" si="3"/>
        <v>0</v>
      </c>
      <c r="R6" s="156">
        <f t="shared" si="4"/>
        <v>0</v>
      </c>
      <c r="S6" s="156">
        <f t="shared" si="0"/>
        <v>0</v>
      </c>
      <c r="T6" s="156">
        <f t="shared" si="1"/>
        <v>0</v>
      </c>
      <c r="U6" s="157">
        <f t="shared" si="2"/>
        <v>0</v>
      </c>
      <c r="V6" s="297"/>
      <c r="W6" s="297"/>
      <c r="X6" s="297"/>
      <c r="Y6" s="297"/>
      <c r="Z6" s="435"/>
      <c r="AA6" s="436"/>
      <c r="AB6" s="377"/>
    </row>
    <row r="7" spans="1:28" ht="41.4" customHeight="1" x14ac:dyDescent="0.3">
      <c r="A7" s="433"/>
      <c r="B7" s="770"/>
      <c r="C7" s="434"/>
      <c r="D7" s="776" t="s">
        <v>255</v>
      </c>
      <c r="E7" s="777" t="s">
        <v>677</v>
      </c>
      <c r="F7" s="698">
        <v>74</v>
      </c>
      <c r="G7" s="776" t="s">
        <v>256</v>
      </c>
      <c r="H7" s="776" t="s">
        <v>247</v>
      </c>
      <c r="I7" s="774">
        <v>0</v>
      </c>
      <c r="J7" s="642" t="s">
        <v>956</v>
      </c>
      <c r="K7" s="187">
        <v>1</v>
      </c>
      <c r="L7" s="43" t="s">
        <v>30</v>
      </c>
      <c r="M7" s="44">
        <v>0.1</v>
      </c>
      <c r="N7" s="44">
        <v>0.4</v>
      </c>
      <c r="O7" s="44">
        <v>0.7</v>
      </c>
      <c r="P7" s="44">
        <v>1</v>
      </c>
      <c r="Q7" s="816">
        <f t="shared" si="3"/>
        <v>0.1</v>
      </c>
      <c r="R7" s="6">
        <f t="shared" si="4"/>
        <v>0.4</v>
      </c>
      <c r="S7" s="6">
        <f t="shared" si="0"/>
        <v>0.7</v>
      </c>
      <c r="T7" s="6">
        <f t="shared" si="1"/>
        <v>1</v>
      </c>
      <c r="U7" s="140">
        <f t="shared" si="2"/>
        <v>1</v>
      </c>
      <c r="V7" s="296">
        <f>+Q8</f>
        <v>0</v>
      </c>
      <c r="W7" s="296">
        <f>+R8</f>
        <v>0</v>
      </c>
      <c r="X7" s="296">
        <f>+S8</f>
        <v>0</v>
      </c>
      <c r="Y7" s="296">
        <f>+T8</f>
        <v>0</v>
      </c>
      <c r="Z7" s="435"/>
      <c r="AA7" s="436"/>
      <c r="AB7" s="377"/>
    </row>
    <row r="8" spans="1:28" ht="31.2" customHeight="1" x14ac:dyDescent="0.3">
      <c r="A8" s="433"/>
      <c r="B8" s="770"/>
      <c r="C8" s="434"/>
      <c r="D8" s="776"/>
      <c r="E8" s="777"/>
      <c r="F8" s="703"/>
      <c r="G8" s="776"/>
      <c r="H8" s="776"/>
      <c r="I8" s="774"/>
      <c r="J8" s="642"/>
      <c r="K8" s="176">
        <v>1</v>
      </c>
      <c r="L8" s="189" t="s">
        <v>34</v>
      </c>
      <c r="M8" s="45">
        <v>0</v>
      </c>
      <c r="N8" s="45">
        <v>0</v>
      </c>
      <c r="O8" s="45">
        <v>0</v>
      </c>
      <c r="P8" s="45">
        <v>0</v>
      </c>
      <c r="Q8" s="817">
        <f t="shared" si="3"/>
        <v>0</v>
      </c>
      <c r="R8" s="156">
        <f t="shared" si="4"/>
        <v>0</v>
      </c>
      <c r="S8" s="156">
        <f t="shared" si="0"/>
        <v>0</v>
      </c>
      <c r="T8" s="156">
        <f t="shared" si="1"/>
        <v>0</v>
      </c>
      <c r="U8" s="157">
        <f t="shared" si="2"/>
        <v>0</v>
      </c>
      <c r="V8" s="297"/>
      <c r="W8" s="297"/>
      <c r="X8" s="297"/>
      <c r="Y8" s="297"/>
      <c r="Z8" s="435"/>
      <c r="AA8" s="436"/>
      <c r="AB8" s="377"/>
    </row>
    <row r="9" spans="1:28" ht="42" customHeight="1" x14ac:dyDescent="0.3">
      <c r="A9" s="433"/>
      <c r="B9" s="770"/>
      <c r="C9" s="434"/>
      <c r="D9" s="771" t="s">
        <v>257</v>
      </c>
      <c r="E9" s="778" t="s">
        <v>258</v>
      </c>
      <c r="F9" s="711">
        <v>75</v>
      </c>
      <c r="G9" s="776" t="s">
        <v>259</v>
      </c>
      <c r="H9" s="776" t="s">
        <v>254</v>
      </c>
      <c r="I9" s="774">
        <f>X9</f>
        <v>0</v>
      </c>
      <c r="J9" s="642" t="s">
        <v>955</v>
      </c>
      <c r="K9" s="187">
        <v>1</v>
      </c>
      <c r="L9" s="43" t="s">
        <v>30</v>
      </c>
      <c r="M9" s="44">
        <v>0.1</v>
      </c>
      <c r="N9" s="44">
        <v>0.4</v>
      </c>
      <c r="O9" s="44">
        <v>0.7</v>
      </c>
      <c r="P9" s="44">
        <v>1</v>
      </c>
      <c r="Q9" s="816">
        <f t="shared" si="3"/>
        <v>0.1</v>
      </c>
      <c r="R9" s="6">
        <f t="shared" si="4"/>
        <v>0.4</v>
      </c>
      <c r="S9" s="6">
        <f t="shared" si="0"/>
        <v>0.7</v>
      </c>
      <c r="T9" s="6">
        <f t="shared" si="1"/>
        <v>1</v>
      </c>
      <c r="U9" s="140">
        <f t="shared" si="2"/>
        <v>1</v>
      </c>
      <c r="V9" s="296">
        <f>+Q10</f>
        <v>0</v>
      </c>
      <c r="W9" s="296">
        <f>+R10</f>
        <v>0</v>
      </c>
      <c r="X9" s="296">
        <f>+S10</f>
        <v>0</v>
      </c>
      <c r="Y9" s="296">
        <f>+T10</f>
        <v>0</v>
      </c>
      <c r="Z9" s="435"/>
      <c r="AA9" s="436"/>
      <c r="AB9" s="377"/>
    </row>
    <row r="10" spans="1:28" ht="39" customHeight="1" x14ac:dyDescent="0.3">
      <c r="A10" s="433"/>
      <c r="B10" s="770"/>
      <c r="C10" s="434"/>
      <c r="D10" s="771"/>
      <c r="E10" s="778"/>
      <c r="F10" s="713"/>
      <c r="G10" s="776"/>
      <c r="H10" s="776"/>
      <c r="I10" s="774"/>
      <c r="J10" s="642"/>
      <c r="K10" s="176">
        <v>1</v>
      </c>
      <c r="L10" s="189" t="s">
        <v>34</v>
      </c>
      <c r="M10" s="45">
        <v>0</v>
      </c>
      <c r="N10" s="45">
        <v>0</v>
      </c>
      <c r="O10" s="45">
        <v>0</v>
      </c>
      <c r="P10" s="45">
        <v>0</v>
      </c>
      <c r="Q10" s="817">
        <f t="shared" si="3"/>
        <v>0</v>
      </c>
      <c r="R10" s="156">
        <f t="shared" si="4"/>
        <v>0</v>
      </c>
      <c r="S10" s="156">
        <f t="shared" si="0"/>
        <v>0</v>
      </c>
      <c r="T10" s="156">
        <f t="shared" si="1"/>
        <v>0</v>
      </c>
      <c r="U10" s="157">
        <f t="shared" si="2"/>
        <v>0</v>
      </c>
      <c r="V10" s="297"/>
      <c r="W10" s="297"/>
      <c r="X10" s="297"/>
      <c r="Y10" s="297"/>
      <c r="Z10" s="435"/>
      <c r="AA10" s="436"/>
      <c r="AB10" s="377"/>
    </row>
    <row r="11" spans="1:28" s="66" customFormat="1" ht="36" customHeight="1" x14ac:dyDescent="0.3">
      <c r="A11" s="433"/>
      <c r="B11" s="770"/>
      <c r="C11" s="545" t="s">
        <v>260</v>
      </c>
      <c r="D11" s="771" t="s">
        <v>261</v>
      </c>
      <c r="E11" s="778" t="s">
        <v>262</v>
      </c>
      <c r="F11" s="711">
        <v>76</v>
      </c>
      <c r="G11" s="779" t="s">
        <v>263</v>
      </c>
      <c r="H11" s="779" t="s">
        <v>264</v>
      </c>
      <c r="I11" s="774">
        <f>X11</f>
        <v>0</v>
      </c>
      <c r="J11" s="642" t="s">
        <v>957</v>
      </c>
      <c r="K11" s="187">
        <v>1</v>
      </c>
      <c r="L11" s="43" t="s">
        <v>30</v>
      </c>
      <c r="M11" s="44">
        <v>0</v>
      </c>
      <c r="N11" s="44">
        <v>0</v>
      </c>
      <c r="O11" s="44">
        <v>0</v>
      </c>
      <c r="P11" s="44">
        <v>1</v>
      </c>
      <c r="Q11" s="816">
        <f t="shared" si="3"/>
        <v>0</v>
      </c>
      <c r="R11" s="6">
        <f t="shared" si="4"/>
        <v>0</v>
      </c>
      <c r="S11" s="6">
        <f t="shared" si="0"/>
        <v>0</v>
      </c>
      <c r="T11" s="6">
        <f t="shared" si="1"/>
        <v>1</v>
      </c>
      <c r="U11" s="140">
        <f t="shared" si="2"/>
        <v>1</v>
      </c>
      <c r="V11" s="296">
        <f>+Q12</f>
        <v>0</v>
      </c>
      <c r="W11" s="296">
        <f>+R12</f>
        <v>0</v>
      </c>
      <c r="X11" s="296">
        <f>+S12</f>
        <v>0</v>
      </c>
      <c r="Y11" s="296">
        <f>+T12</f>
        <v>0</v>
      </c>
      <c r="Z11" s="435"/>
      <c r="AA11" s="436"/>
      <c r="AB11" s="377"/>
    </row>
    <row r="12" spans="1:28" s="66" customFormat="1" ht="42.6" customHeight="1" x14ac:dyDescent="0.3">
      <c r="A12" s="433"/>
      <c r="B12" s="770"/>
      <c r="C12" s="546"/>
      <c r="D12" s="771"/>
      <c r="E12" s="778"/>
      <c r="F12" s="713"/>
      <c r="G12" s="779"/>
      <c r="H12" s="779"/>
      <c r="I12" s="774"/>
      <c r="J12" s="642"/>
      <c r="K12" s="176">
        <v>1</v>
      </c>
      <c r="L12" s="189" t="s">
        <v>34</v>
      </c>
      <c r="M12" s="45">
        <v>0</v>
      </c>
      <c r="N12" s="45">
        <v>0</v>
      </c>
      <c r="O12" s="45">
        <v>0</v>
      </c>
      <c r="P12" s="45">
        <v>0</v>
      </c>
      <c r="Q12" s="817">
        <f t="shared" si="3"/>
        <v>0</v>
      </c>
      <c r="R12" s="156">
        <f t="shared" si="4"/>
        <v>0</v>
      </c>
      <c r="S12" s="156">
        <f t="shared" si="0"/>
        <v>0</v>
      </c>
      <c r="T12" s="156">
        <f t="shared" si="1"/>
        <v>0</v>
      </c>
      <c r="U12" s="157">
        <f t="shared" si="2"/>
        <v>0</v>
      </c>
      <c r="V12" s="297"/>
      <c r="W12" s="297"/>
      <c r="X12" s="297"/>
      <c r="Y12" s="297"/>
      <c r="Z12" s="435"/>
      <c r="AA12" s="436"/>
      <c r="AB12" s="377"/>
    </row>
    <row r="13" spans="1:28" s="66" customFormat="1" ht="43.2" customHeight="1" x14ac:dyDescent="0.3">
      <c r="A13" s="433"/>
      <c r="B13" s="770"/>
      <c r="C13" s="546"/>
      <c r="D13" s="771" t="s">
        <v>265</v>
      </c>
      <c r="E13" s="778" t="s">
        <v>266</v>
      </c>
      <c r="F13" s="711">
        <v>77</v>
      </c>
      <c r="G13" s="779" t="s">
        <v>267</v>
      </c>
      <c r="H13" s="779" t="s">
        <v>264</v>
      </c>
      <c r="I13" s="774">
        <v>0</v>
      </c>
      <c r="J13" s="642" t="s">
        <v>268</v>
      </c>
      <c r="K13" s="187">
        <v>1</v>
      </c>
      <c r="L13" s="43" t="s">
        <v>30</v>
      </c>
      <c r="M13" s="44">
        <v>0</v>
      </c>
      <c r="N13" s="44">
        <v>0</v>
      </c>
      <c r="O13" s="44">
        <v>0</v>
      </c>
      <c r="P13" s="44">
        <v>1</v>
      </c>
      <c r="Q13" s="816">
        <f t="shared" si="3"/>
        <v>0</v>
      </c>
      <c r="R13" s="6">
        <f t="shared" si="4"/>
        <v>0</v>
      </c>
      <c r="S13" s="6">
        <f t="shared" si="0"/>
        <v>0</v>
      </c>
      <c r="T13" s="6">
        <f t="shared" si="1"/>
        <v>1</v>
      </c>
      <c r="U13" s="140">
        <f t="shared" si="2"/>
        <v>1</v>
      </c>
      <c r="V13" s="296">
        <f>+Q14</f>
        <v>0</v>
      </c>
      <c r="W13" s="296">
        <f>+R14</f>
        <v>0</v>
      </c>
      <c r="X13" s="296">
        <f>+S14</f>
        <v>0</v>
      </c>
      <c r="Y13" s="296">
        <f>+T14</f>
        <v>0</v>
      </c>
      <c r="Z13" s="435"/>
      <c r="AA13" s="436"/>
      <c r="AB13" s="377"/>
    </row>
    <row r="14" spans="1:28" s="66" customFormat="1" ht="36.6" customHeight="1" x14ac:dyDescent="0.3">
      <c r="A14" s="433"/>
      <c r="B14" s="770"/>
      <c r="C14" s="547"/>
      <c r="D14" s="771"/>
      <c r="E14" s="778"/>
      <c r="F14" s="713"/>
      <c r="G14" s="779"/>
      <c r="H14" s="779"/>
      <c r="I14" s="774"/>
      <c r="J14" s="642"/>
      <c r="K14" s="176">
        <v>1</v>
      </c>
      <c r="L14" s="189" t="s">
        <v>34</v>
      </c>
      <c r="M14" s="45">
        <v>0</v>
      </c>
      <c r="N14" s="45">
        <v>0</v>
      </c>
      <c r="O14" s="45">
        <v>0</v>
      </c>
      <c r="P14" s="45">
        <v>0</v>
      </c>
      <c r="Q14" s="817">
        <f t="shared" si="3"/>
        <v>0</v>
      </c>
      <c r="R14" s="156">
        <f t="shared" si="4"/>
        <v>0</v>
      </c>
      <c r="S14" s="156">
        <f t="shared" si="0"/>
        <v>0</v>
      </c>
      <c r="T14" s="156">
        <f t="shared" si="1"/>
        <v>0</v>
      </c>
      <c r="U14" s="157">
        <f t="shared" si="2"/>
        <v>0</v>
      </c>
      <c r="V14" s="297"/>
      <c r="W14" s="297"/>
      <c r="X14" s="297"/>
      <c r="Y14" s="297"/>
      <c r="Z14" s="435"/>
      <c r="AA14" s="436"/>
      <c r="AB14" s="377"/>
    </row>
    <row r="15" spans="1:28" s="66" customFormat="1" ht="42" customHeight="1" x14ac:dyDescent="0.3">
      <c r="A15" s="433"/>
      <c r="B15" s="770"/>
      <c r="C15" s="434" t="s">
        <v>269</v>
      </c>
      <c r="D15" s="771" t="s">
        <v>958</v>
      </c>
      <c r="E15" s="778" t="s">
        <v>959</v>
      </c>
      <c r="F15" s="711">
        <v>78</v>
      </c>
      <c r="G15" s="771" t="s">
        <v>270</v>
      </c>
      <c r="H15" s="771" t="s">
        <v>271</v>
      </c>
      <c r="I15" s="774">
        <f>X15</f>
        <v>0</v>
      </c>
      <c r="J15" s="642" t="s">
        <v>272</v>
      </c>
      <c r="K15" s="187">
        <v>1</v>
      </c>
      <c r="L15" s="43" t="s">
        <v>30</v>
      </c>
      <c r="M15" s="44">
        <v>0.15</v>
      </c>
      <c r="N15" s="44">
        <v>0.45</v>
      </c>
      <c r="O15" s="44">
        <v>0.75</v>
      </c>
      <c r="P15" s="44">
        <v>1</v>
      </c>
      <c r="Q15" s="816">
        <f t="shared" si="3"/>
        <v>0.15</v>
      </c>
      <c r="R15" s="6">
        <f t="shared" si="4"/>
        <v>0.45</v>
      </c>
      <c r="S15" s="6">
        <f t="shared" si="0"/>
        <v>0.75</v>
      </c>
      <c r="T15" s="6">
        <f t="shared" si="1"/>
        <v>1</v>
      </c>
      <c r="U15" s="140">
        <f t="shared" si="2"/>
        <v>1</v>
      </c>
      <c r="V15" s="296">
        <f>+Q16</f>
        <v>0</v>
      </c>
      <c r="W15" s="296">
        <f>+R16</f>
        <v>0</v>
      </c>
      <c r="X15" s="296">
        <f>+S16</f>
        <v>0</v>
      </c>
      <c r="Y15" s="296">
        <f>+T16</f>
        <v>0</v>
      </c>
      <c r="Z15" s="435"/>
      <c r="AA15" s="436" t="s">
        <v>273</v>
      </c>
      <c r="AB15" s="377"/>
    </row>
    <row r="16" spans="1:28" s="66" customFormat="1" ht="32.4" customHeight="1" x14ac:dyDescent="0.3">
      <c r="A16" s="433"/>
      <c r="B16" s="770"/>
      <c r="C16" s="434"/>
      <c r="D16" s="771"/>
      <c r="E16" s="778"/>
      <c r="F16" s="713"/>
      <c r="G16" s="771"/>
      <c r="H16" s="771"/>
      <c r="I16" s="774"/>
      <c r="J16" s="642"/>
      <c r="K16" s="176">
        <v>1</v>
      </c>
      <c r="L16" s="189" t="s">
        <v>34</v>
      </c>
      <c r="M16" s="45">
        <v>0</v>
      </c>
      <c r="N16" s="45">
        <v>0</v>
      </c>
      <c r="O16" s="45">
        <v>0</v>
      </c>
      <c r="P16" s="45">
        <v>0</v>
      </c>
      <c r="Q16" s="817">
        <f t="shared" si="3"/>
        <v>0</v>
      </c>
      <c r="R16" s="156">
        <f t="shared" si="4"/>
        <v>0</v>
      </c>
      <c r="S16" s="156">
        <f t="shared" si="0"/>
        <v>0</v>
      </c>
      <c r="T16" s="156">
        <f t="shared" si="1"/>
        <v>0</v>
      </c>
      <c r="U16" s="157">
        <f t="shared" si="2"/>
        <v>0</v>
      </c>
      <c r="V16" s="297"/>
      <c r="W16" s="297"/>
      <c r="X16" s="297"/>
      <c r="Y16" s="297"/>
      <c r="Z16" s="435"/>
      <c r="AA16" s="436"/>
      <c r="AB16" s="377"/>
    </row>
    <row r="17" spans="1:28" s="66" customFormat="1" ht="38.4" customHeight="1" x14ac:dyDescent="0.3">
      <c r="A17" s="433"/>
      <c r="B17" s="770"/>
      <c r="C17" s="434"/>
      <c r="D17" s="771" t="s">
        <v>274</v>
      </c>
      <c r="E17" s="780" t="s">
        <v>275</v>
      </c>
      <c r="F17" s="711">
        <v>79</v>
      </c>
      <c r="G17" s="771" t="s">
        <v>276</v>
      </c>
      <c r="H17" s="779" t="s">
        <v>277</v>
      </c>
      <c r="I17" s="774">
        <f>X17</f>
        <v>0</v>
      </c>
      <c r="J17" s="642" t="s">
        <v>278</v>
      </c>
      <c r="K17" s="187">
        <v>1</v>
      </c>
      <c r="L17" s="43" t="s">
        <v>30</v>
      </c>
      <c r="M17" s="44">
        <v>0.15</v>
      </c>
      <c r="N17" s="44">
        <v>0.45</v>
      </c>
      <c r="O17" s="44">
        <v>0.75</v>
      </c>
      <c r="P17" s="44">
        <v>1</v>
      </c>
      <c r="Q17" s="816">
        <f t="shared" si="3"/>
        <v>0.15</v>
      </c>
      <c r="R17" s="6">
        <f t="shared" si="4"/>
        <v>0.45</v>
      </c>
      <c r="S17" s="6">
        <f t="shared" si="0"/>
        <v>0.75</v>
      </c>
      <c r="T17" s="6">
        <f t="shared" si="1"/>
        <v>1</v>
      </c>
      <c r="U17" s="140">
        <f t="shared" si="2"/>
        <v>1</v>
      </c>
      <c r="V17" s="296">
        <f>+Q18</f>
        <v>0</v>
      </c>
      <c r="W17" s="296">
        <f>+R18</f>
        <v>0</v>
      </c>
      <c r="X17" s="296">
        <f>+S18</f>
        <v>0</v>
      </c>
      <c r="Y17" s="296">
        <f>+T18</f>
        <v>0</v>
      </c>
      <c r="Z17" s="435"/>
      <c r="AA17" s="436"/>
      <c r="AB17" s="377"/>
    </row>
    <row r="18" spans="1:28" s="66" customFormat="1" ht="31.2" customHeight="1" x14ac:dyDescent="0.3">
      <c r="A18" s="433"/>
      <c r="B18" s="770"/>
      <c r="C18" s="434"/>
      <c r="D18" s="771"/>
      <c r="E18" s="780"/>
      <c r="F18" s="713"/>
      <c r="G18" s="771"/>
      <c r="H18" s="779"/>
      <c r="I18" s="774"/>
      <c r="J18" s="642"/>
      <c r="K18" s="176">
        <v>1</v>
      </c>
      <c r="L18" s="189" t="s">
        <v>34</v>
      </c>
      <c r="M18" s="45">
        <v>0</v>
      </c>
      <c r="N18" s="45">
        <v>0</v>
      </c>
      <c r="O18" s="45">
        <v>0</v>
      </c>
      <c r="P18" s="45">
        <v>0</v>
      </c>
      <c r="Q18" s="817">
        <f t="shared" si="3"/>
        <v>0</v>
      </c>
      <c r="R18" s="156">
        <f t="shared" si="4"/>
        <v>0</v>
      </c>
      <c r="S18" s="156">
        <v>0</v>
      </c>
      <c r="T18" s="156">
        <f t="shared" si="1"/>
        <v>0</v>
      </c>
      <c r="U18" s="157">
        <f t="shared" si="2"/>
        <v>0</v>
      </c>
      <c r="V18" s="297"/>
      <c r="W18" s="297"/>
      <c r="X18" s="297"/>
      <c r="Y18" s="297"/>
      <c r="Z18" s="435"/>
      <c r="AA18" s="436"/>
      <c r="AB18" s="377"/>
    </row>
    <row r="19" spans="1:28" s="66" customFormat="1" ht="49.8" customHeight="1" x14ac:dyDescent="0.3">
      <c r="A19" s="433"/>
      <c r="B19" s="770"/>
      <c r="C19" s="434"/>
      <c r="D19" s="781" t="s">
        <v>279</v>
      </c>
      <c r="E19" s="782" t="s">
        <v>678</v>
      </c>
      <c r="F19" s="783">
        <v>80</v>
      </c>
      <c r="G19" s="779" t="s">
        <v>280</v>
      </c>
      <c r="H19" s="779" t="s">
        <v>281</v>
      </c>
      <c r="I19" s="774">
        <f>X19</f>
        <v>0</v>
      </c>
      <c r="J19" s="642" t="s">
        <v>929</v>
      </c>
      <c r="K19" s="187">
        <v>1</v>
      </c>
      <c r="L19" s="43" t="s">
        <v>30</v>
      </c>
      <c r="M19" s="44">
        <v>0.1</v>
      </c>
      <c r="N19" s="44">
        <v>0.4</v>
      </c>
      <c r="O19" s="44">
        <v>0.7</v>
      </c>
      <c r="P19" s="44">
        <v>1</v>
      </c>
      <c r="Q19" s="816">
        <f t="shared" si="3"/>
        <v>0.1</v>
      </c>
      <c r="R19" s="6">
        <f t="shared" si="4"/>
        <v>0.4</v>
      </c>
      <c r="S19" s="6">
        <f t="shared" si="0"/>
        <v>0.7</v>
      </c>
      <c r="T19" s="6">
        <f t="shared" si="1"/>
        <v>1</v>
      </c>
      <c r="U19" s="140">
        <f t="shared" si="2"/>
        <v>1</v>
      </c>
      <c r="V19" s="296">
        <f>+Q20</f>
        <v>0</v>
      </c>
      <c r="W19" s="296">
        <f>+R20</f>
        <v>0</v>
      </c>
      <c r="X19" s="296">
        <f>+S20</f>
        <v>0</v>
      </c>
      <c r="Y19" s="296">
        <f>+T20</f>
        <v>0</v>
      </c>
      <c r="Z19" s="435"/>
      <c r="AA19" s="436"/>
      <c r="AB19" s="377"/>
    </row>
    <row r="20" spans="1:28" s="66" customFormat="1" ht="72" customHeight="1" x14ac:dyDescent="0.3">
      <c r="A20" s="433"/>
      <c r="B20" s="770"/>
      <c r="C20" s="434"/>
      <c r="D20" s="781"/>
      <c r="E20" s="782"/>
      <c r="F20" s="784"/>
      <c r="G20" s="779"/>
      <c r="H20" s="779"/>
      <c r="I20" s="774"/>
      <c r="J20" s="642"/>
      <c r="K20" s="176">
        <v>1</v>
      </c>
      <c r="L20" s="189" t="s">
        <v>34</v>
      </c>
      <c r="M20" s="45">
        <v>0</v>
      </c>
      <c r="N20" s="45">
        <v>0</v>
      </c>
      <c r="O20" s="45">
        <v>0</v>
      </c>
      <c r="P20" s="45">
        <v>0</v>
      </c>
      <c r="Q20" s="817">
        <f t="shared" si="3"/>
        <v>0</v>
      </c>
      <c r="R20" s="156">
        <f t="shared" si="4"/>
        <v>0</v>
      </c>
      <c r="S20" s="156">
        <f t="shared" si="0"/>
        <v>0</v>
      </c>
      <c r="T20" s="156">
        <f t="shared" si="1"/>
        <v>0</v>
      </c>
      <c r="U20" s="157">
        <f t="shared" si="2"/>
        <v>0</v>
      </c>
      <c r="V20" s="297"/>
      <c r="W20" s="297"/>
      <c r="X20" s="297"/>
      <c r="Y20" s="297"/>
      <c r="Z20" s="435"/>
      <c r="AA20" s="436"/>
      <c r="AB20" s="377"/>
    </row>
    <row r="21" spans="1:28" s="66" customFormat="1" ht="46.2" customHeight="1" x14ac:dyDescent="0.3">
      <c r="A21" s="433"/>
      <c r="B21" s="770"/>
      <c r="C21" s="434"/>
      <c r="D21" s="781"/>
      <c r="E21" s="782" t="s">
        <v>679</v>
      </c>
      <c r="F21" s="783">
        <v>81</v>
      </c>
      <c r="G21" s="779" t="s">
        <v>282</v>
      </c>
      <c r="H21" s="779" t="s">
        <v>281</v>
      </c>
      <c r="I21" s="774">
        <f>X21</f>
        <v>0</v>
      </c>
      <c r="J21" s="642" t="s">
        <v>930</v>
      </c>
      <c r="K21" s="187">
        <v>1</v>
      </c>
      <c r="L21" s="43" t="s">
        <v>30</v>
      </c>
      <c r="M21" s="44">
        <v>0.1</v>
      </c>
      <c r="N21" s="44">
        <v>0.4</v>
      </c>
      <c r="O21" s="44">
        <v>0.7</v>
      </c>
      <c r="P21" s="44">
        <v>1</v>
      </c>
      <c r="Q21" s="816">
        <f t="shared" si="3"/>
        <v>0.1</v>
      </c>
      <c r="R21" s="6">
        <f t="shared" si="4"/>
        <v>0.4</v>
      </c>
      <c r="S21" s="6">
        <f t="shared" si="0"/>
        <v>0.7</v>
      </c>
      <c r="T21" s="6">
        <f t="shared" si="1"/>
        <v>1</v>
      </c>
      <c r="U21" s="140">
        <f t="shared" si="2"/>
        <v>1</v>
      </c>
      <c r="V21" s="296">
        <f>+Q22</f>
        <v>0</v>
      </c>
      <c r="W21" s="296">
        <f>+R22</f>
        <v>0</v>
      </c>
      <c r="X21" s="296">
        <f>+S22</f>
        <v>0</v>
      </c>
      <c r="Y21" s="296">
        <f>+T22</f>
        <v>0</v>
      </c>
      <c r="Z21" s="435"/>
      <c r="AA21" s="436"/>
      <c r="AB21" s="377"/>
    </row>
    <row r="22" spans="1:28" s="66" customFormat="1" ht="37.200000000000003" customHeight="1" x14ac:dyDescent="0.3">
      <c r="A22" s="433"/>
      <c r="B22" s="770"/>
      <c r="C22" s="434"/>
      <c r="D22" s="781"/>
      <c r="E22" s="782"/>
      <c r="F22" s="784"/>
      <c r="G22" s="779"/>
      <c r="H22" s="779"/>
      <c r="I22" s="774"/>
      <c r="J22" s="642"/>
      <c r="K22" s="176">
        <v>1</v>
      </c>
      <c r="L22" s="189" t="s">
        <v>34</v>
      </c>
      <c r="M22" s="45">
        <v>0</v>
      </c>
      <c r="N22" s="45">
        <v>0</v>
      </c>
      <c r="O22" s="45">
        <v>0</v>
      </c>
      <c r="P22" s="45">
        <v>0</v>
      </c>
      <c r="Q22" s="817">
        <f t="shared" si="3"/>
        <v>0</v>
      </c>
      <c r="R22" s="156">
        <f t="shared" si="4"/>
        <v>0</v>
      </c>
      <c r="S22" s="156">
        <f t="shared" si="0"/>
        <v>0</v>
      </c>
      <c r="T22" s="156">
        <f t="shared" si="1"/>
        <v>0</v>
      </c>
      <c r="U22" s="157">
        <f t="shared" si="2"/>
        <v>0</v>
      </c>
      <c r="V22" s="297"/>
      <c r="W22" s="297"/>
      <c r="X22" s="297"/>
      <c r="Y22" s="297"/>
      <c r="Z22" s="435"/>
      <c r="AA22" s="436"/>
      <c r="AB22" s="377"/>
    </row>
    <row r="23" spans="1:28" s="66" customFormat="1" ht="41.4" customHeight="1" x14ac:dyDescent="0.3">
      <c r="A23" s="433"/>
      <c r="B23" s="770"/>
      <c r="C23" s="434" t="s">
        <v>283</v>
      </c>
      <c r="D23" s="771" t="s">
        <v>284</v>
      </c>
      <c r="E23" s="780" t="s">
        <v>285</v>
      </c>
      <c r="F23" s="711">
        <v>82</v>
      </c>
      <c r="G23" s="779" t="s">
        <v>286</v>
      </c>
      <c r="H23" s="779" t="s">
        <v>287</v>
      </c>
      <c r="I23" s="774">
        <v>0</v>
      </c>
      <c r="J23" s="642" t="s">
        <v>931</v>
      </c>
      <c r="K23" s="187">
        <v>1</v>
      </c>
      <c r="L23" s="43" t="s">
        <v>30</v>
      </c>
      <c r="M23" s="44">
        <v>0</v>
      </c>
      <c r="N23" s="44">
        <v>0</v>
      </c>
      <c r="O23" s="44">
        <v>0</v>
      </c>
      <c r="P23" s="44">
        <v>1</v>
      </c>
      <c r="Q23" s="816">
        <f t="shared" si="3"/>
        <v>0</v>
      </c>
      <c r="R23" s="6">
        <f t="shared" si="4"/>
        <v>0</v>
      </c>
      <c r="S23" s="6">
        <f t="shared" si="0"/>
        <v>0</v>
      </c>
      <c r="T23" s="6">
        <f t="shared" si="1"/>
        <v>1</v>
      </c>
      <c r="U23" s="140">
        <f t="shared" si="2"/>
        <v>1</v>
      </c>
      <c r="V23" s="296">
        <f>+Q24</f>
        <v>0</v>
      </c>
      <c r="W23" s="296">
        <f>+R24</f>
        <v>0</v>
      </c>
      <c r="X23" s="296">
        <f>+S24</f>
        <v>0</v>
      </c>
      <c r="Y23" s="296">
        <f>+T24</f>
        <v>0</v>
      </c>
      <c r="Z23" s="435"/>
      <c r="AA23" s="436" t="s">
        <v>288</v>
      </c>
      <c r="AB23" s="377"/>
    </row>
    <row r="24" spans="1:28" s="66" customFormat="1" ht="39.6" customHeight="1" x14ac:dyDescent="0.3">
      <c r="A24" s="433"/>
      <c r="B24" s="770"/>
      <c r="C24" s="434"/>
      <c r="D24" s="771"/>
      <c r="E24" s="780"/>
      <c r="F24" s="713"/>
      <c r="G24" s="779"/>
      <c r="H24" s="779"/>
      <c r="I24" s="774"/>
      <c r="J24" s="642"/>
      <c r="K24" s="176">
        <v>1</v>
      </c>
      <c r="L24" s="189" t="s">
        <v>34</v>
      </c>
      <c r="M24" s="45">
        <v>0</v>
      </c>
      <c r="N24" s="45">
        <v>0</v>
      </c>
      <c r="O24" s="45">
        <v>0</v>
      </c>
      <c r="P24" s="45">
        <v>0</v>
      </c>
      <c r="Q24" s="817">
        <f t="shared" si="3"/>
        <v>0</v>
      </c>
      <c r="R24" s="156">
        <f t="shared" si="4"/>
        <v>0</v>
      </c>
      <c r="S24" s="156">
        <f t="shared" si="0"/>
        <v>0</v>
      </c>
      <c r="T24" s="156">
        <f t="shared" si="1"/>
        <v>0</v>
      </c>
      <c r="U24" s="157">
        <f t="shared" si="2"/>
        <v>0</v>
      </c>
      <c r="V24" s="297"/>
      <c r="W24" s="297"/>
      <c r="X24" s="297"/>
      <c r="Y24" s="297"/>
      <c r="Z24" s="435"/>
      <c r="AA24" s="436"/>
      <c r="AB24" s="377"/>
    </row>
    <row r="25" spans="1:28" s="66" customFormat="1" ht="63" customHeight="1" x14ac:dyDescent="0.3">
      <c r="A25" s="433"/>
      <c r="B25" s="770"/>
      <c r="C25" s="434"/>
      <c r="D25" s="771" t="s">
        <v>289</v>
      </c>
      <c r="E25" s="778" t="s">
        <v>680</v>
      </c>
      <c r="F25" s="711">
        <v>83</v>
      </c>
      <c r="G25" s="779" t="s">
        <v>290</v>
      </c>
      <c r="H25" s="779" t="s">
        <v>291</v>
      </c>
      <c r="I25" s="774">
        <f>X25</f>
        <v>0</v>
      </c>
      <c r="J25" s="642" t="s">
        <v>932</v>
      </c>
      <c r="K25" s="187">
        <v>1</v>
      </c>
      <c r="L25" s="43" t="s">
        <v>30</v>
      </c>
      <c r="M25" s="44">
        <v>0</v>
      </c>
      <c r="N25" s="44">
        <v>0</v>
      </c>
      <c r="O25" s="44">
        <v>0</v>
      </c>
      <c r="P25" s="44">
        <v>1</v>
      </c>
      <c r="Q25" s="816">
        <f t="shared" si="3"/>
        <v>0</v>
      </c>
      <c r="R25" s="6">
        <f t="shared" si="4"/>
        <v>0</v>
      </c>
      <c r="S25" s="6">
        <f t="shared" si="0"/>
        <v>0</v>
      </c>
      <c r="T25" s="6">
        <f t="shared" si="1"/>
        <v>1</v>
      </c>
      <c r="U25" s="140">
        <f t="shared" si="2"/>
        <v>1</v>
      </c>
      <c r="V25" s="296">
        <f>+Q26</f>
        <v>0</v>
      </c>
      <c r="W25" s="296">
        <f>+R26</f>
        <v>0</v>
      </c>
      <c r="X25" s="296">
        <f>+S26</f>
        <v>0</v>
      </c>
      <c r="Y25" s="296">
        <f>+T26</f>
        <v>0</v>
      </c>
      <c r="Z25" s="435"/>
      <c r="AA25" s="436"/>
      <c r="AB25" s="377"/>
    </row>
    <row r="26" spans="1:28" s="66" customFormat="1" ht="49.2" customHeight="1" x14ac:dyDescent="0.3">
      <c r="A26" s="433"/>
      <c r="B26" s="770"/>
      <c r="C26" s="434"/>
      <c r="D26" s="771"/>
      <c r="E26" s="778"/>
      <c r="F26" s="713"/>
      <c r="G26" s="779"/>
      <c r="H26" s="779"/>
      <c r="I26" s="774"/>
      <c r="J26" s="642"/>
      <c r="K26" s="176">
        <v>1</v>
      </c>
      <c r="L26" s="189" t="s">
        <v>34</v>
      </c>
      <c r="M26" s="45">
        <v>0</v>
      </c>
      <c r="N26" s="45">
        <v>0</v>
      </c>
      <c r="O26" s="45">
        <v>0</v>
      </c>
      <c r="P26" s="45">
        <v>0</v>
      </c>
      <c r="Q26" s="817">
        <f t="shared" si="3"/>
        <v>0</v>
      </c>
      <c r="R26" s="156">
        <f t="shared" si="4"/>
        <v>0</v>
      </c>
      <c r="S26" s="156">
        <f t="shared" si="0"/>
        <v>0</v>
      </c>
      <c r="T26" s="156">
        <f t="shared" si="1"/>
        <v>0</v>
      </c>
      <c r="U26" s="157">
        <f t="shared" si="2"/>
        <v>0</v>
      </c>
      <c r="V26" s="297"/>
      <c r="W26" s="297"/>
      <c r="X26" s="297"/>
      <c r="Y26" s="297"/>
      <c r="Z26" s="435"/>
      <c r="AA26" s="436"/>
      <c r="AB26" s="377"/>
    </row>
    <row r="27" spans="1:28" s="66" customFormat="1" ht="49.95" customHeight="1" x14ac:dyDescent="0.3">
      <c r="A27" s="433"/>
      <c r="B27" s="770"/>
      <c r="C27" s="779" t="s">
        <v>974</v>
      </c>
      <c r="D27" s="785" t="s">
        <v>960</v>
      </c>
      <c r="E27" s="710" t="s">
        <v>692</v>
      </c>
      <c r="F27" s="711">
        <v>84</v>
      </c>
      <c r="G27" s="786" t="s">
        <v>961</v>
      </c>
      <c r="H27" s="786" t="s">
        <v>962</v>
      </c>
      <c r="I27" s="774">
        <f>X27</f>
        <v>0</v>
      </c>
      <c r="J27" s="642" t="s">
        <v>963</v>
      </c>
      <c r="K27" s="187">
        <v>0.2</v>
      </c>
      <c r="L27" s="43" t="s">
        <v>30</v>
      </c>
      <c r="M27" s="44">
        <v>0.4</v>
      </c>
      <c r="N27" s="44">
        <v>0.8</v>
      </c>
      <c r="O27" s="44">
        <v>1</v>
      </c>
      <c r="P27" s="44">
        <v>1</v>
      </c>
      <c r="Q27" s="816">
        <f t="shared" si="3"/>
        <v>8.0000000000000016E-2</v>
      </c>
      <c r="R27" s="6">
        <f>+SUM(N27:N27)*K27</f>
        <v>0.16000000000000003</v>
      </c>
      <c r="S27" s="6">
        <f t="shared" si="0"/>
        <v>0.2</v>
      </c>
      <c r="T27" s="6">
        <f t="shared" si="1"/>
        <v>0.2</v>
      </c>
      <c r="U27" s="146">
        <f t="shared" si="2"/>
        <v>0.2</v>
      </c>
      <c r="V27" s="297">
        <f>+Q28+Q30+Q32+Q34</f>
        <v>0</v>
      </c>
      <c r="W27" s="297">
        <f>+R28+R30+R32+R34</f>
        <v>0</v>
      </c>
      <c r="X27" s="297">
        <f>+S28+S30+S32+S34</f>
        <v>0</v>
      </c>
      <c r="Y27" s="297">
        <f>+T28+T30+T32+T34</f>
        <v>0</v>
      </c>
      <c r="Z27" s="435" t="s">
        <v>292</v>
      </c>
      <c r="AA27" s="436" t="s">
        <v>293</v>
      </c>
      <c r="AB27" s="377"/>
    </row>
    <row r="28" spans="1:28" s="66" customFormat="1" ht="36" customHeight="1" x14ac:dyDescent="0.3">
      <c r="A28" s="433"/>
      <c r="B28" s="770"/>
      <c r="C28" s="779"/>
      <c r="D28" s="785"/>
      <c r="E28" s="691"/>
      <c r="F28" s="712"/>
      <c r="G28" s="786"/>
      <c r="H28" s="786"/>
      <c r="I28" s="774"/>
      <c r="J28" s="642"/>
      <c r="K28" s="176">
        <v>0.2</v>
      </c>
      <c r="L28" s="189" t="s">
        <v>34</v>
      </c>
      <c r="M28" s="45">
        <v>0</v>
      </c>
      <c r="N28" s="45">
        <v>0</v>
      </c>
      <c r="O28" s="45">
        <v>0</v>
      </c>
      <c r="P28" s="45">
        <v>0</v>
      </c>
      <c r="Q28" s="817">
        <f t="shared" si="3"/>
        <v>0</v>
      </c>
      <c r="R28" s="156">
        <f>+SUM(N28:N28)*K28</f>
        <v>0</v>
      </c>
      <c r="S28" s="156">
        <f t="shared" si="0"/>
        <v>0</v>
      </c>
      <c r="T28" s="156">
        <f t="shared" si="1"/>
        <v>0</v>
      </c>
      <c r="U28" s="209">
        <f t="shared" si="2"/>
        <v>0</v>
      </c>
      <c r="V28" s="297"/>
      <c r="W28" s="297"/>
      <c r="X28" s="297"/>
      <c r="Y28" s="297"/>
      <c r="Z28" s="437"/>
      <c r="AA28" s="436"/>
      <c r="AB28" s="377"/>
    </row>
    <row r="29" spans="1:28" s="66" customFormat="1" ht="36" customHeight="1" x14ac:dyDescent="0.3">
      <c r="A29" s="433"/>
      <c r="B29" s="770"/>
      <c r="C29" s="779"/>
      <c r="D29" s="785"/>
      <c r="E29" s="691"/>
      <c r="F29" s="712"/>
      <c r="G29" s="786"/>
      <c r="H29" s="786"/>
      <c r="I29" s="774"/>
      <c r="J29" s="642" t="s">
        <v>933</v>
      </c>
      <c r="K29" s="187">
        <v>0.5</v>
      </c>
      <c r="L29" s="43" t="s">
        <v>30</v>
      </c>
      <c r="M29" s="44">
        <v>0.1</v>
      </c>
      <c r="N29" s="44">
        <v>0.4</v>
      </c>
      <c r="O29" s="44">
        <v>0.7</v>
      </c>
      <c r="P29" s="44">
        <v>1</v>
      </c>
      <c r="Q29" s="816">
        <f t="shared" si="3"/>
        <v>0.05</v>
      </c>
      <c r="R29" s="6">
        <f t="shared" si="4"/>
        <v>0.2</v>
      </c>
      <c r="S29" s="6">
        <f t="shared" si="0"/>
        <v>0.35</v>
      </c>
      <c r="T29" s="6">
        <f t="shared" si="1"/>
        <v>0.5</v>
      </c>
      <c r="U29" s="146">
        <f t="shared" si="2"/>
        <v>0.5</v>
      </c>
      <c r="V29" s="297"/>
      <c r="W29" s="297"/>
      <c r="X29" s="297"/>
      <c r="Y29" s="297"/>
      <c r="Z29" s="437"/>
      <c r="AA29" s="436"/>
      <c r="AB29" s="377"/>
    </row>
    <row r="30" spans="1:28" s="66" customFormat="1" ht="38.4" customHeight="1" x14ac:dyDescent="0.3">
      <c r="A30" s="433"/>
      <c r="B30" s="770"/>
      <c r="C30" s="779"/>
      <c r="D30" s="785"/>
      <c r="E30" s="691"/>
      <c r="F30" s="712"/>
      <c r="G30" s="786"/>
      <c r="H30" s="786"/>
      <c r="I30" s="774"/>
      <c r="J30" s="642"/>
      <c r="K30" s="176">
        <v>0.5</v>
      </c>
      <c r="L30" s="189" t="s">
        <v>34</v>
      </c>
      <c r="M30" s="45">
        <v>0</v>
      </c>
      <c r="N30" s="45">
        <v>0</v>
      </c>
      <c r="O30" s="45">
        <v>0</v>
      </c>
      <c r="P30" s="45">
        <v>0</v>
      </c>
      <c r="Q30" s="817">
        <f t="shared" si="3"/>
        <v>0</v>
      </c>
      <c r="R30" s="156">
        <f>+SUM(N30:N30)*K30</f>
        <v>0</v>
      </c>
      <c r="S30" s="156">
        <f t="shared" si="0"/>
        <v>0</v>
      </c>
      <c r="T30" s="156">
        <f t="shared" si="1"/>
        <v>0</v>
      </c>
      <c r="U30" s="209">
        <f t="shared" si="2"/>
        <v>0</v>
      </c>
      <c r="V30" s="297"/>
      <c r="W30" s="297"/>
      <c r="X30" s="297"/>
      <c r="Y30" s="297"/>
      <c r="Z30" s="437"/>
      <c r="AA30" s="436"/>
      <c r="AB30" s="377"/>
    </row>
    <row r="31" spans="1:28" s="66" customFormat="1" ht="49.95" customHeight="1" x14ac:dyDescent="0.3">
      <c r="A31" s="433"/>
      <c r="B31" s="770"/>
      <c r="C31" s="779"/>
      <c r="D31" s="785"/>
      <c r="E31" s="691"/>
      <c r="F31" s="712"/>
      <c r="G31" s="786"/>
      <c r="H31" s="786"/>
      <c r="I31" s="774"/>
      <c r="J31" s="642" t="s">
        <v>935</v>
      </c>
      <c r="K31" s="187">
        <v>0.1</v>
      </c>
      <c r="L31" s="43" t="s">
        <v>30</v>
      </c>
      <c r="M31" s="44">
        <v>0.2</v>
      </c>
      <c r="N31" s="44">
        <v>0.4</v>
      </c>
      <c r="O31" s="44">
        <v>0.6</v>
      </c>
      <c r="P31" s="44">
        <v>1</v>
      </c>
      <c r="Q31" s="816">
        <f t="shared" si="3"/>
        <v>2.0000000000000004E-2</v>
      </c>
      <c r="R31" s="6">
        <f t="shared" si="4"/>
        <v>4.0000000000000008E-2</v>
      </c>
      <c r="S31" s="6">
        <f t="shared" si="0"/>
        <v>0.06</v>
      </c>
      <c r="T31" s="6">
        <f t="shared" si="1"/>
        <v>0.1</v>
      </c>
      <c r="U31" s="146">
        <f t="shared" si="2"/>
        <v>0.1</v>
      </c>
      <c r="V31" s="297"/>
      <c r="W31" s="297"/>
      <c r="X31" s="297"/>
      <c r="Y31" s="297"/>
      <c r="Z31" s="437"/>
      <c r="AA31" s="436"/>
      <c r="AB31" s="377"/>
    </row>
    <row r="32" spans="1:28" s="66" customFormat="1" ht="40.200000000000003" customHeight="1" x14ac:dyDescent="0.3">
      <c r="A32" s="433"/>
      <c r="B32" s="770"/>
      <c r="C32" s="779"/>
      <c r="D32" s="785"/>
      <c r="E32" s="691"/>
      <c r="F32" s="712"/>
      <c r="G32" s="786"/>
      <c r="H32" s="786"/>
      <c r="I32" s="774"/>
      <c r="J32" s="642"/>
      <c r="K32" s="176">
        <v>0.1</v>
      </c>
      <c r="L32" s="189" t="s">
        <v>34</v>
      </c>
      <c r="M32" s="45">
        <v>0</v>
      </c>
      <c r="N32" s="45">
        <v>0</v>
      </c>
      <c r="O32" s="45">
        <v>0</v>
      </c>
      <c r="P32" s="45">
        <v>0</v>
      </c>
      <c r="Q32" s="817">
        <f t="shared" si="3"/>
        <v>0</v>
      </c>
      <c r="R32" s="156">
        <f t="shared" si="4"/>
        <v>0</v>
      </c>
      <c r="S32" s="156">
        <f t="shared" si="0"/>
        <v>0</v>
      </c>
      <c r="T32" s="156">
        <f t="shared" si="1"/>
        <v>0</v>
      </c>
      <c r="U32" s="209">
        <f t="shared" si="2"/>
        <v>0</v>
      </c>
      <c r="V32" s="297"/>
      <c r="W32" s="297"/>
      <c r="X32" s="297"/>
      <c r="Y32" s="297"/>
      <c r="Z32" s="437"/>
      <c r="AA32" s="436"/>
      <c r="AB32" s="377"/>
    </row>
    <row r="33" spans="1:28" s="66" customFormat="1" ht="35.4" customHeight="1" x14ac:dyDescent="0.3">
      <c r="A33" s="433"/>
      <c r="B33" s="770"/>
      <c r="C33" s="779"/>
      <c r="D33" s="785"/>
      <c r="E33" s="691"/>
      <c r="F33" s="712"/>
      <c r="G33" s="786"/>
      <c r="H33" s="786"/>
      <c r="I33" s="774"/>
      <c r="J33" s="642" t="s">
        <v>934</v>
      </c>
      <c r="K33" s="187">
        <v>0.2</v>
      </c>
      <c r="L33" s="43" t="s">
        <v>30</v>
      </c>
      <c r="M33" s="44">
        <v>0.2</v>
      </c>
      <c r="N33" s="44">
        <v>0.4</v>
      </c>
      <c r="O33" s="44">
        <v>0.6</v>
      </c>
      <c r="P33" s="44">
        <v>1</v>
      </c>
      <c r="Q33" s="816">
        <f t="shared" si="3"/>
        <v>4.0000000000000008E-2</v>
      </c>
      <c r="R33" s="6">
        <f>+SUM(N33:N33)*K33</f>
        <v>8.0000000000000016E-2</v>
      </c>
      <c r="S33" s="6">
        <f t="shared" si="0"/>
        <v>0.12</v>
      </c>
      <c r="T33" s="6">
        <f t="shared" si="1"/>
        <v>0.2</v>
      </c>
      <c r="U33" s="146">
        <f t="shared" si="2"/>
        <v>0.2</v>
      </c>
      <c r="V33" s="297"/>
      <c r="W33" s="297"/>
      <c r="X33" s="297"/>
      <c r="Y33" s="297"/>
      <c r="Z33" s="437"/>
      <c r="AA33" s="436"/>
      <c r="AB33" s="377"/>
    </row>
    <row r="34" spans="1:28" s="66" customFormat="1" ht="49.95" customHeight="1" x14ac:dyDescent="0.3">
      <c r="A34" s="433"/>
      <c r="B34" s="770"/>
      <c r="C34" s="779"/>
      <c r="D34" s="785"/>
      <c r="E34" s="704"/>
      <c r="F34" s="713"/>
      <c r="G34" s="786"/>
      <c r="H34" s="786"/>
      <c r="I34" s="774"/>
      <c r="J34" s="642"/>
      <c r="K34" s="176">
        <v>0.2</v>
      </c>
      <c r="L34" s="189" t="s">
        <v>34</v>
      </c>
      <c r="M34" s="45">
        <v>0</v>
      </c>
      <c r="N34" s="45">
        <v>0</v>
      </c>
      <c r="O34" s="45">
        <v>0</v>
      </c>
      <c r="P34" s="45">
        <v>0</v>
      </c>
      <c r="Q34" s="817">
        <f t="shared" si="3"/>
        <v>0</v>
      </c>
      <c r="R34" s="156">
        <f>+SUM(N34:N34)*K34</f>
        <v>0</v>
      </c>
      <c r="S34" s="156">
        <f t="shared" si="0"/>
        <v>0</v>
      </c>
      <c r="T34" s="156">
        <f t="shared" si="1"/>
        <v>0</v>
      </c>
      <c r="U34" s="160">
        <f t="shared" si="2"/>
        <v>0</v>
      </c>
      <c r="V34" s="298"/>
      <c r="W34" s="298"/>
      <c r="X34" s="298"/>
      <c r="Y34" s="298"/>
      <c r="Z34" s="437"/>
      <c r="AA34" s="436"/>
      <c r="AB34" s="377"/>
    </row>
    <row r="35" spans="1:28" s="66" customFormat="1" ht="42.6" customHeight="1" x14ac:dyDescent="0.3">
      <c r="A35" s="433"/>
      <c r="B35" s="770"/>
      <c r="C35" s="779"/>
      <c r="D35" s="787" t="s">
        <v>681</v>
      </c>
      <c r="E35" s="710" t="s">
        <v>682</v>
      </c>
      <c r="F35" s="711">
        <v>85</v>
      </c>
      <c r="G35" s="779" t="s">
        <v>964</v>
      </c>
      <c r="H35" s="779" t="s">
        <v>294</v>
      </c>
      <c r="I35" s="774">
        <f>X35</f>
        <v>0</v>
      </c>
      <c r="J35" s="642" t="s">
        <v>936</v>
      </c>
      <c r="K35" s="187">
        <v>0.25</v>
      </c>
      <c r="L35" s="43" t="s">
        <v>30</v>
      </c>
      <c r="M35" s="44">
        <v>0.5</v>
      </c>
      <c r="N35" s="44">
        <v>1</v>
      </c>
      <c r="O35" s="44">
        <v>1</v>
      </c>
      <c r="P35" s="44">
        <v>1</v>
      </c>
      <c r="Q35" s="816">
        <f t="shared" si="3"/>
        <v>0.125</v>
      </c>
      <c r="R35" s="141">
        <f>+SUM(N35:N35)*K35</f>
        <v>0.25</v>
      </c>
      <c r="S35" s="141">
        <f t="shared" si="0"/>
        <v>0.25</v>
      </c>
      <c r="T35" s="141">
        <f t="shared" si="1"/>
        <v>0.25</v>
      </c>
      <c r="U35" s="821">
        <f t="shared" si="2"/>
        <v>0.25</v>
      </c>
      <c r="V35" s="296">
        <f>+Q36+Q38+Q42</f>
        <v>0</v>
      </c>
      <c r="W35" s="296">
        <f>+R36+R38+R42</f>
        <v>0</v>
      </c>
      <c r="X35" s="296">
        <f>+S36+S38+S42</f>
        <v>0</v>
      </c>
      <c r="Y35" s="296">
        <f>+T36+T38+T42</f>
        <v>0</v>
      </c>
      <c r="Z35" s="435" t="s">
        <v>139</v>
      </c>
      <c r="AA35" s="436" t="s">
        <v>295</v>
      </c>
      <c r="AB35" s="377"/>
    </row>
    <row r="36" spans="1:28" s="66" customFormat="1" ht="52.2" customHeight="1" x14ac:dyDescent="0.3">
      <c r="A36" s="433"/>
      <c r="B36" s="770"/>
      <c r="C36" s="779"/>
      <c r="D36" s="787"/>
      <c r="E36" s="691"/>
      <c r="F36" s="712"/>
      <c r="G36" s="779"/>
      <c r="H36" s="779"/>
      <c r="I36" s="774"/>
      <c r="J36" s="642"/>
      <c r="K36" s="176">
        <v>0.25</v>
      </c>
      <c r="L36" s="189" t="s">
        <v>34</v>
      </c>
      <c r="M36" s="45">
        <v>0</v>
      </c>
      <c r="N36" s="45">
        <v>0</v>
      </c>
      <c r="O36" s="45">
        <v>0</v>
      </c>
      <c r="P36" s="45">
        <v>0</v>
      </c>
      <c r="Q36" s="817">
        <f t="shared" si="3"/>
        <v>0</v>
      </c>
      <c r="R36" s="156">
        <f t="shared" si="4"/>
        <v>0</v>
      </c>
      <c r="S36" s="156">
        <f t="shared" si="0"/>
        <v>0</v>
      </c>
      <c r="T36" s="156">
        <f t="shared" si="1"/>
        <v>0</v>
      </c>
      <c r="U36" s="160">
        <f t="shared" si="2"/>
        <v>0</v>
      </c>
      <c r="V36" s="297"/>
      <c r="W36" s="297"/>
      <c r="X36" s="297"/>
      <c r="Y36" s="297"/>
      <c r="Z36" s="435"/>
      <c r="AA36" s="436"/>
      <c r="AB36" s="377"/>
    </row>
    <row r="37" spans="1:28" s="66" customFormat="1" ht="41.4" customHeight="1" x14ac:dyDescent="0.3">
      <c r="A37" s="433"/>
      <c r="B37" s="770"/>
      <c r="C37" s="779"/>
      <c r="D37" s="787"/>
      <c r="E37" s="691"/>
      <c r="F37" s="712"/>
      <c r="G37" s="779"/>
      <c r="H37" s="779"/>
      <c r="I37" s="774"/>
      <c r="J37" s="642" t="s">
        <v>937</v>
      </c>
      <c r="K37" s="187">
        <v>0.25</v>
      </c>
      <c r="L37" s="43" t="s">
        <v>30</v>
      </c>
      <c r="M37" s="44">
        <v>0</v>
      </c>
      <c r="N37" s="44">
        <v>0.5</v>
      </c>
      <c r="O37" s="44">
        <v>1</v>
      </c>
      <c r="P37" s="44">
        <v>1</v>
      </c>
      <c r="Q37" s="816">
        <f t="shared" ref="Q37:Q78" si="5">+SUM(M37:M37)*K37</f>
        <v>0</v>
      </c>
      <c r="R37" s="6">
        <f t="shared" ref="R37:R78" si="6">+SUM(N37:N37)*K37</f>
        <v>0.125</v>
      </c>
      <c r="S37" s="6">
        <f t="shared" si="0"/>
        <v>0.25</v>
      </c>
      <c r="T37" s="6">
        <f t="shared" si="1"/>
        <v>0.25</v>
      </c>
      <c r="U37" s="144">
        <f t="shared" si="2"/>
        <v>0.25</v>
      </c>
      <c r="V37" s="297"/>
      <c r="W37" s="297"/>
      <c r="X37" s="297"/>
      <c r="Y37" s="297"/>
      <c r="Z37" s="435"/>
      <c r="AA37" s="436"/>
      <c r="AB37" s="377"/>
    </row>
    <row r="38" spans="1:28" s="66" customFormat="1" ht="43.2" customHeight="1" x14ac:dyDescent="0.3">
      <c r="A38" s="433"/>
      <c r="B38" s="770"/>
      <c r="C38" s="779"/>
      <c r="D38" s="787"/>
      <c r="E38" s="691"/>
      <c r="F38" s="712"/>
      <c r="G38" s="779"/>
      <c r="H38" s="779"/>
      <c r="I38" s="774"/>
      <c r="J38" s="642"/>
      <c r="K38" s="176">
        <v>0.25</v>
      </c>
      <c r="L38" s="189" t="s">
        <v>34</v>
      </c>
      <c r="M38" s="45">
        <v>0</v>
      </c>
      <c r="N38" s="45">
        <v>0</v>
      </c>
      <c r="O38" s="45">
        <v>0</v>
      </c>
      <c r="P38" s="45">
        <v>0</v>
      </c>
      <c r="Q38" s="817">
        <f t="shared" si="5"/>
        <v>0</v>
      </c>
      <c r="R38" s="156">
        <f t="shared" si="6"/>
        <v>0</v>
      </c>
      <c r="S38" s="156">
        <f t="shared" si="0"/>
        <v>0</v>
      </c>
      <c r="T38" s="156">
        <f t="shared" si="1"/>
        <v>0</v>
      </c>
      <c r="U38" s="160">
        <f t="shared" si="2"/>
        <v>0</v>
      </c>
      <c r="V38" s="297"/>
      <c r="W38" s="297"/>
      <c r="X38" s="297"/>
      <c r="Y38" s="297"/>
      <c r="Z38" s="435"/>
      <c r="AA38" s="436"/>
      <c r="AB38" s="377"/>
    </row>
    <row r="39" spans="1:28" s="66" customFormat="1" ht="43.2" customHeight="1" x14ac:dyDescent="0.3">
      <c r="A39" s="433"/>
      <c r="B39" s="770"/>
      <c r="C39" s="779"/>
      <c r="D39" s="787"/>
      <c r="E39" s="691"/>
      <c r="F39" s="712"/>
      <c r="G39" s="779"/>
      <c r="H39" s="779"/>
      <c r="I39" s="774"/>
      <c r="J39" s="642" t="s">
        <v>938</v>
      </c>
      <c r="K39" s="187">
        <v>0.25</v>
      </c>
      <c r="L39" s="43" t="s">
        <v>30</v>
      </c>
      <c r="M39" s="44">
        <v>0</v>
      </c>
      <c r="N39" s="44">
        <v>0.33</v>
      </c>
      <c r="O39" s="44">
        <v>0.66</v>
      </c>
      <c r="P39" s="44">
        <v>1</v>
      </c>
      <c r="Q39" s="817"/>
      <c r="R39" s="156"/>
      <c r="S39" s="156"/>
      <c r="T39" s="156"/>
      <c r="U39" s="160"/>
      <c r="V39" s="297"/>
      <c r="W39" s="297"/>
      <c r="X39" s="297"/>
      <c r="Y39" s="297"/>
      <c r="Z39" s="435"/>
      <c r="AA39" s="436"/>
      <c r="AB39" s="377"/>
    </row>
    <row r="40" spans="1:28" s="66" customFormat="1" ht="43.2" customHeight="1" x14ac:dyDescent="0.3">
      <c r="A40" s="433"/>
      <c r="B40" s="770"/>
      <c r="C40" s="779"/>
      <c r="D40" s="787"/>
      <c r="E40" s="691"/>
      <c r="F40" s="712"/>
      <c r="G40" s="779"/>
      <c r="H40" s="779"/>
      <c r="I40" s="774"/>
      <c r="J40" s="642"/>
      <c r="K40" s="176">
        <v>0.25</v>
      </c>
      <c r="L40" s="189" t="s">
        <v>34</v>
      </c>
      <c r="M40" s="45">
        <v>0</v>
      </c>
      <c r="N40" s="45">
        <v>0</v>
      </c>
      <c r="O40" s="45">
        <v>0</v>
      </c>
      <c r="P40" s="45">
        <v>0</v>
      </c>
      <c r="Q40" s="817"/>
      <c r="R40" s="156"/>
      <c r="S40" s="156"/>
      <c r="T40" s="156"/>
      <c r="U40" s="160"/>
      <c r="V40" s="297"/>
      <c r="W40" s="297"/>
      <c r="X40" s="297"/>
      <c r="Y40" s="297"/>
      <c r="Z40" s="435"/>
      <c r="AA40" s="436"/>
      <c r="AB40" s="377"/>
    </row>
    <row r="41" spans="1:28" s="66" customFormat="1" ht="43.95" customHeight="1" x14ac:dyDescent="0.3">
      <c r="A41" s="433"/>
      <c r="B41" s="770"/>
      <c r="C41" s="779"/>
      <c r="D41" s="787"/>
      <c r="E41" s="691"/>
      <c r="F41" s="712"/>
      <c r="G41" s="779"/>
      <c r="H41" s="779"/>
      <c r="I41" s="774"/>
      <c r="J41" s="642" t="s">
        <v>695</v>
      </c>
      <c r="K41" s="187">
        <v>0.25</v>
      </c>
      <c r="L41" s="43" t="s">
        <v>30</v>
      </c>
      <c r="M41" s="44">
        <v>0</v>
      </c>
      <c r="N41" s="44">
        <v>0</v>
      </c>
      <c r="O41" s="44">
        <v>0.5</v>
      </c>
      <c r="P41" s="44">
        <v>1</v>
      </c>
      <c r="Q41" s="816">
        <f t="shared" si="5"/>
        <v>0</v>
      </c>
      <c r="R41" s="6">
        <f t="shared" si="6"/>
        <v>0</v>
      </c>
      <c r="S41" s="6">
        <f t="shared" si="0"/>
        <v>0.125</v>
      </c>
      <c r="T41" s="6">
        <f t="shared" si="1"/>
        <v>0.25</v>
      </c>
      <c r="U41" s="144">
        <f t="shared" si="2"/>
        <v>0.25</v>
      </c>
      <c r="V41" s="297"/>
      <c r="W41" s="297"/>
      <c r="X41" s="297"/>
      <c r="Y41" s="297"/>
      <c r="Z41" s="435"/>
      <c r="AA41" s="436"/>
      <c r="AB41" s="377"/>
    </row>
    <row r="42" spans="1:28" s="66" customFormat="1" ht="43.2" customHeight="1" x14ac:dyDescent="0.3">
      <c r="A42" s="433"/>
      <c r="B42" s="770"/>
      <c r="C42" s="779"/>
      <c r="D42" s="787"/>
      <c r="E42" s="704"/>
      <c r="F42" s="713"/>
      <c r="G42" s="779"/>
      <c r="H42" s="779"/>
      <c r="I42" s="774"/>
      <c r="J42" s="642"/>
      <c r="K42" s="176">
        <v>0.25</v>
      </c>
      <c r="L42" s="189" t="s">
        <v>34</v>
      </c>
      <c r="M42" s="45">
        <v>0</v>
      </c>
      <c r="N42" s="45">
        <v>0</v>
      </c>
      <c r="O42" s="45">
        <v>0</v>
      </c>
      <c r="P42" s="45">
        <v>0</v>
      </c>
      <c r="Q42" s="817">
        <f t="shared" si="5"/>
        <v>0</v>
      </c>
      <c r="R42" s="156">
        <f t="shared" si="6"/>
        <v>0</v>
      </c>
      <c r="S42" s="156">
        <f t="shared" si="0"/>
        <v>0</v>
      </c>
      <c r="T42" s="156">
        <f t="shared" si="1"/>
        <v>0</v>
      </c>
      <c r="U42" s="160">
        <f t="shared" si="2"/>
        <v>0</v>
      </c>
      <c r="V42" s="298"/>
      <c r="W42" s="298"/>
      <c r="X42" s="298"/>
      <c r="Y42" s="298"/>
      <c r="Z42" s="435"/>
      <c r="AA42" s="436"/>
      <c r="AB42" s="377"/>
    </row>
    <row r="43" spans="1:28" s="66" customFormat="1" ht="70.5" customHeight="1" x14ac:dyDescent="0.3">
      <c r="A43" s="433"/>
      <c r="B43" s="770"/>
      <c r="C43" s="779"/>
      <c r="D43" s="788" t="s">
        <v>965</v>
      </c>
      <c r="E43" s="710" t="s">
        <v>693</v>
      </c>
      <c r="F43" s="711">
        <v>86</v>
      </c>
      <c r="G43" s="789" t="s">
        <v>966</v>
      </c>
      <c r="H43" s="789" t="s">
        <v>967</v>
      </c>
      <c r="I43" s="790">
        <f>X43</f>
        <v>0</v>
      </c>
      <c r="J43" s="642" t="s">
        <v>968</v>
      </c>
      <c r="K43" s="187">
        <v>0.3</v>
      </c>
      <c r="L43" s="43" t="s">
        <v>30</v>
      </c>
      <c r="M43" s="44">
        <v>0.1</v>
      </c>
      <c r="N43" s="44">
        <v>0.45</v>
      </c>
      <c r="O43" s="44">
        <v>0.75</v>
      </c>
      <c r="P43" s="44">
        <v>1</v>
      </c>
      <c r="Q43" s="816">
        <f t="shared" si="5"/>
        <v>0.03</v>
      </c>
      <c r="R43" s="6">
        <f t="shared" si="6"/>
        <v>0.13500000000000001</v>
      </c>
      <c r="S43" s="6">
        <f t="shared" si="0"/>
        <v>0.22499999999999998</v>
      </c>
      <c r="T43" s="6">
        <f t="shared" si="1"/>
        <v>0.3</v>
      </c>
      <c r="U43" s="144">
        <f t="shared" si="2"/>
        <v>0.3</v>
      </c>
      <c r="V43" s="822">
        <f>+Q44+Q46+Q50</f>
        <v>0</v>
      </c>
      <c r="W43" s="822">
        <f>+R44+R46+R50</f>
        <v>0</v>
      </c>
      <c r="X43" s="822">
        <f>+S44+S46+S50</f>
        <v>0</v>
      </c>
      <c r="Y43" s="296">
        <f>+T44+T46+T50</f>
        <v>0</v>
      </c>
      <c r="Z43" s="435" t="s">
        <v>292</v>
      </c>
      <c r="AA43" s="436" t="s">
        <v>293</v>
      </c>
      <c r="AB43" s="377"/>
    </row>
    <row r="44" spans="1:28" s="66" customFormat="1" ht="81" customHeight="1" x14ac:dyDescent="0.3">
      <c r="A44" s="433"/>
      <c r="B44" s="770"/>
      <c r="C44" s="779"/>
      <c r="D44" s="788"/>
      <c r="E44" s="691"/>
      <c r="F44" s="712"/>
      <c r="G44" s="791"/>
      <c r="H44" s="791"/>
      <c r="I44" s="792"/>
      <c r="J44" s="642"/>
      <c r="K44" s="176">
        <v>0.3</v>
      </c>
      <c r="L44" s="189" t="s">
        <v>34</v>
      </c>
      <c r="M44" s="45">
        <v>0</v>
      </c>
      <c r="N44" s="45">
        <v>0</v>
      </c>
      <c r="O44" s="45">
        <v>0</v>
      </c>
      <c r="P44" s="45">
        <v>0</v>
      </c>
      <c r="Q44" s="817">
        <f t="shared" si="5"/>
        <v>0</v>
      </c>
      <c r="R44" s="156">
        <f>+SUM(N44:N44)*K44</f>
        <v>0</v>
      </c>
      <c r="S44" s="156">
        <f t="shared" si="0"/>
        <v>0</v>
      </c>
      <c r="T44" s="156">
        <f t="shared" si="1"/>
        <v>0</v>
      </c>
      <c r="U44" s="160">
        <f t="shared" si="2"/>
        <v>0</v>
      </c>
      <c r="V44" s="438"/>
      <c r="W44" s="438"/>
      <c r="X44" s="438"/>
      <c r="Y44" s="297"/>
      <c r="Z44" s="435"/>
      <c r="AA44" s="436"/>
      <c r="AB44" s="377"/>
    </row>
    <row r="45" spans="1:28" s="66" customFormat="1" ht="51" customHeight="1" x14ac:dyDescent="0.3">
      <c r="A45" s="433"/>
      <c r="B45" s="770"/>
      <c r="C45" s="779"/>
      <c r="D45" s="788"/>
      <c r="E45" s="691"/>
      <c r="F45" s="712"/>
      <c r="G45" s="791"/>
      <c r="H45" s="791"/>
      <c r="I45" s="792"/>
      <c r="J45" s="642" t="s">
        <v>939</v>
      </c>
      <c r="K45" s="187">
        <v>0.2</v>
      </c>
      <c r="L45" s="43" t="s">
        <v>30</v>
      </c>
      <c r="M45" s="44">
        <v>0.1</v>
      </c>
      <c r="N45" s="44">
        <v>0.45</v>
      </c>
      <c r="O45" s="44">
        <v>0.75</v>
      </c>
      <c r="P45" s="44">
        <v>1</v>
      </c>
      <c r="Q45" s="816">
        <f t="shared" si="5"/>
        <v>2.0000000000000004E-2</v>
      </c>
      <c r="R45" s="6">
        <f t="shared" si="6"/>
        <v>9.0000000000000011E-2</v>
      </c>
      <c r="S45" s="6">
        <f t="shared" si="0"/>
        <v>0.15000000000000002</v>
      </c>
      <c r="T45" s="6">
        <f t="shared" si="1"/>
        <v>0.2</v>
      </c>
      <c r="U45" s="144">
        <f t="shared" si="2"/>
        <v>0.2</v>
      </c>
      <c r="V45" s="438"/>
      <c r="W45" s="438"/>
      <c r="X45" s="438"/>
      <c r="Y45" s="297"/>
      <c r="Z45" s="435"/>
      <c r="AA45" s="436"/>
      <c r="AB45" s="377"/>
    </row>
    <row r="46" spans="1:28" s="66" customFormat="1" ht="71.400000000000006" customHeight="1" x14ac:dyDescent="0.3">
      <c r="A46" s="433"/>
      <c r="B46" s="770"/>
      <c r="C46" s="779"/>
      <c r="D46" s="788"/>
      <c r="E46" s="691"/>
      <c r="F46" s="712"/>
      <c r="G46" s="791"/>
      <c r="H46" s="791"/>
      <c r="I46" s="792"/>
      <c r="J46" s="642"/>
      <c r="K46" s="176">
        <v>0.2</v>
      </c>
      <c r="L46" s="189" t="s">
        <v>34</v>
      </c>
      <c r="M46" s="45">
        <v>0</v>
      </c>
      <c r="N46" s="45">
        <v>0</v>
      </c>
      <c r="O46" s="45">
        <v>0</v>
      </c>
      <c r="P46" s="45">
        <v>0</v>
      </c>
      <c r="Q46" s="817">
        <f t="shared" si="5"/>
        <v>0</v>
      </c>
      <c r="R46" s="156">
        <f t="shared" si="6"/>
        <v>0</v>
      </c>
      <c r="S46" s="156">
        <f t="shared" si="0"/>
        <v>0</v>
      </c>
      <c r="T46" s="156">
        <f t="shared" si="1"/>
        <v>0</v>
      </c>
      <c r="U46" s="160">
        <f t="shared" si="2"/>
        <v>0</v>
      </c>
      <c r="V46" s="438"/>
      <c r="W46" s="438"/>
      <c r="X46" s="438"/>
      <c r="Y46" s="297"/>
      <c r="Z46" s="435"/>
      <c r="AA46" s="436"/>
      <c r="AB46" s="377"/>
    </row>
    <row r="47" spans="1:28" s="66" customFormat="1" ht="58.2" customHeight="1" x14ac:dyDescent="0.3">
      <c r="A47" s="433"/>
      <c r="B47" s="770"/>
      <c r="C47" s="779"/>
      <c r="D47" s="788"/>
      <c r="E47" s="691"/>
      <c r="F47" s="712"/>
      <c r="G47" s="791"/>
      <c r="H47" s="791"/>
      <c r="I47" s="792"/>
      <c r="J47" s="793" t="s">
        <v>694</v>
      </c>
      <c r="K47" s="187">
        <v>0.25</v>
      </c>
      <c r="L47" s="43" t="s">
        <v>30</v>
      </c>
      <c r="M47" s="44">
        <v>0.1</v>
      </c>
      <c r="N47" s="44">
        <v>0.45</v>
      </c>
      <c r="O47" s="44">
        <v>0.75</v>
      </c>
      <c r="P47" s="44">
        <v>1</v>
      </c>
      <c r="Q47" s="817"/>
      <c r="R47" s="156"/>
      <c r="S47" s="156"/>
      <c r="T47" s="156"/>
      <c r="U47" s="160"/>
      <c r="V47" s="438"/>
      <c r="W47" s="438"/>
      <c r="X47" s="438"/>
      <c r="Y47" s="297"/>
      <c r="Z47" s="435"/>
      <c r="AA47" s="436"/>
      <c r="AB47" s="377"/>
    </row>
    <row r="48" spans="1:28" s="66" customFormat="1" ht="29.4" customHeight="1" x14ac:dyDescent="0.3">
      <c r="A48" s="433"/>
      <c r="B48" s="770"/>
      <c r="C48" s="779"/>
      <c r="D48" s="788"/>
      <c r="E48" s="691"/>
      <c r="F48" s="712"/>
      <c r="G48" s="791"/>
      <c r="H48" s="791"/>
      <c r="I48" s="792"/>
      <c r="J48" s="794"/>
      <c r="K48" s="176">
        <v>0.25</v>
      </c>
      <c r="L48" s="189" t="s">
        <v>34</v>
      </c>
      <c r="M48" s="45">
        <v>0</v>
      </c>
      <c r="N48" s="45">
        <v>0</v>
      </c>
      <c r="O48" s="45">
        <v>0</v>
      </c>
      <c r="P48" s="45">
        <v>0</v>
      </c>
      <c r="Q48" s="817"/>
      <c r="R48" s="156"/>
      <c r="S48" s="156"/>
      <c r="T48" s="156"/>
      <c r="U48" s="160"/>
      <c r="V48" s="438"/>
      <c r="W48" s="438"/>
      <c r="X48" s="438"/>
      <c r="Y48" s="297"/>
      <c r="Z48" s="435"/>
      <c r="AA48" s="436"/>
      <c r="AB48" s="377"/>
    </row>
    <row r="49" spans="1:28" s="66" customFormat="1" ht="41.4" customHeight="1" x14ac:dyDescent="0.3">
      <c r="A49" s="433"/>
      <c r="B49" s="770"/>
      <c r="C49" s="779"/>
      <c r="D49" s="788"/>
      <c r="E49" s="691"/>
      <c r="F49" s="712"/>
      <c r="G49" s="791"/>
      <c r="H49" s="791"/>
      <c r="I49" s="792"/>
      <c r="J49" s="642" t="s">
        <v>969</v>
      </c>
      <c r="K49" s="187">
        <v>0.25</v>
      </c>
      <c r="L49" s="43" t="s">
        <v>30</v>
      </c>
      <c r="M49" s="44">
        <v>0.1</v>
      </c>
      <c r="N49" s="44">
        <v>0.45</v>
      </c>
      <c r="O49" s="44">
        <v>0.75</v>
      </c>
      <c r="P49" s="44">
        <v>1</v>
      </c>
      <c r="Q49" s="816">
        <f t="shared" si="5"/>
        <v>2.5000000000000001E-2</v>
      </c>
      <c r="R49" s="6">
        <f t="shared" si="6"/>
        <v>0.1125</v>
      </c>
      <c r="S49" s="6">
        <f t="shared" si="0"/>
        <v>0.1875</v>
      </c>
      <c r="T49" s="6">
        <f t="shared" si="1"/>
        <v>0.25</v>
      </c>
      <c r="U49" s="144">
        <f t="shared" si="2"/>
        <v>0.25</v>
      </c>
      <c r="V49" s="438"/>
      <c r="W49" s="438"/>
      <c r="X49" s="438"/>
      <c r="Y49" s="297"/>
      <c r="Z49" s="435"/>
      <c r="AA49" s="436"/>
      <c r="AB49" s="377"/>
    </row>
    <row r="50" spans="1:28" s="66" customFormat="1" ht="96.6" customHeight="1" x14ac:dyDescent="0.3">
      <c r="A50" s="433"/>
      <c r="B50" s="770"/>
      <c r="C50" s="779"/>
      <c r="D50" s="788"/>
      <c r="E50" s="704"/>
      <c r="F50" s="713"/>
      <c r="G50" s="795"/>
      <c r="H50" s="795"/>
      <c r="I50" s="796"/>
      <c r="J50" s="642"/>
      <c r="K50" s="176">
        <v>0.25</v>
      </c>
      <c r="L50" s="189" t="s">
        <v>34</v>
      </c>
      <c r="M50" s="45">
        <v>0</v>
      </c>
      <c r="N50" s="45">
        <v>0</v>
      </c>
      <c r="O50" s="45">
        <v>0</v>
      </c>
      <c r="P50" s="45">
        <v>0</v>
      </c>
      <c r="Q50" s="817">
        <f t="shared" si="5"/>
        <v>0</v>
      </c>
      <c r="R50" s="156">
        <f t="shared" si="6"/>
        <v>0</v>
      </c>
      <c r="S50" s="156">
        <f t="shared" si="0"/>
        <v>0</v>
      </c>
      <c r="T50" s="156">
        <f t="shared" si="1"/>
        <v>0</v>
      </c>
      <c r="U50" s="160">
        <f t="shared" si="2"/>
        <v>0</v>
      </c>
      <c r="V50" s="823"/>
      <c r="W50" s="823"/>
      <c r="X50" s="823"/>
      <c r="Y50" s="298"/>
      <c r="Z50" s="435"/>
      <c r="AA50" s="436"/>
      <c r="AB50" s="377"/>
    </row>
    <row r="51" spans="1:28" s="66" customFormat="1" ht="44.4" customHeight="1" x14ac:dyDescent="0.3">
      <c r="A51" s="433"/>
      <c r="B51" s="770"/>
      <c r="C51" s="779"/>
      <c r="D51" s="788" t="s">
        <v>683</v>
      </c>
      <c r="E51" s="710" t="s">
        <v>684</v>
      </c>
      <c r="F51" s="711">
        <v>87</v>
      </c>
      <c r="G51" s="779" t="s">
        <v>949</v>
      </c>
      <c r="H51" s="779" t="s">
        <v>294</v>
      </c>
      <c r="I51" s="774">
        <f>X51</f>
        <v>0</v>
      </c>
      <c r="J51" s="642" t="s">
        <v>296</v>
      </c>
      <c r="K51" s="187">
        <v>0.5</v>
      </c>
      <c r="L51" s="43" t="s">
        <v>30</v>
      </c>
      <c r="M51" s="44">
        <v>0.25</v>
      </c>
      <c r="N51" s="44">
        <v>0.5</v>
      </c>
      <c r="O51" s="44">
        <v>0.75</v>
      </c>
      <c r="P51" s="44">
        <v>1</v>
      </c>
      <c r="Q51" s="816">
        <f t="shared" si="5"/>
        <v>0.125</v>
      </c>
      <c r="R51" s="6">
        <f t="shared" si="6"/>
        <v>0.25</v>
      </c>
      <c r="S51" s="6">
        <f t="shared" si="0"/>
        <v>0.375</v>
      </c>
      <c r="T51" s="6">
        <f t="shared" si="1"/>
        <v>0.5</v>
      </c>
      <c r="U51" s="144">
        <f t="shared" si="2"/>
        <v>0.5</v>
      </c>
      <c r="V51" s="438">
        <f>+Q52+Q54+Q56</f>
        <v>0</v>
      </c>
      <c r="W51" s="438">
        <f>+R52+R54+R56</f>
        <v>0</v>
      </c>
      <c r="X51" s="438">
        <f>+S52+S54+S56</f>
        <v>0</v>
      </c>
      <c r="Y51" s="438">
        <f>+T52+T54+T56</f>
        <v>0</v>
      </c>
      <c r="Z51" s="435" t="s">
        <v>139</v>
      </c>
      <c r="AA51" s="436" t="s">
        <v>295</v>
      </c>
      <c r="AB51" s="377"/>
    </row>
    <row r="52" spans="1:28" s="66" customFormat="1" ht="40.200000000000003" customHeight="1" x14ac:dyDescent="0.3">
      <c r="A52" s="433"/>
      <c r="B52" s="770"/>
      <c r="C52" s="779"/>
      <c r="D52" s="788"/>
      <c r="E52" s="691"/>
      <c r="F52" s="712"/>
      <c r="G52" s="779"/>
      <c r="H52" s="779"/>
      <c r="I52" s="774"/>
      <c r="J52" s="642"/>
      <c r="K52" s="176">
        <v>0.5</v>
      </c>
      <c r="L52" s="189" t="s">
        <v>34</v>
      </c>
      <c r="M52" s="45">
        <v>0</v>
      </c>
      <c r="N52" s="45">
        <v>0</v>
      </c>
      <c r="O52" s="45">
        <v>0</v>
      </c>
      <c r="P52" s="45">
        <v>0</v>
      </c>
      <c r="Q52" s="817">
        <f t="shared" si="5"/>
        <v>0</v>
      </c>
      <c r="R52" s="156">
        <f t="shared" si="6"/>
        <v>0</v>
      </c>
      <c r="S52" s="156">
        <f t="shared" si="0"/>
        <v>0</v>
      </c>
      <c r="T52" s="156">
        <f t="shared" si="1"/>
        <v>0</v>
      </c>
      <c r="U52" s="160">
        <f>+MAX(Q52:T52)</f>
        <v>0</v>
      </c>
      <c r="V52" s="438"/>
      <c r="W52" s="438"/>
      <c r="X52" s="438"/>
      <c r="Y52" s="438"/>
      <c r="Z52" s="435"/>
      <c r="AA52" s="436"/>
      <c r="AB52" s="377"/>
    </row>
    <row r="53" spans="1:28" s="66" customFormat="1" ht="39.6" customHeight="1" x14ac:dyDescent="0.3">
      <c r="A53" s="433"/>
      <c r="B53" s="770"/>
      <c r="C53" s="779"/>
      <c r="D53" s="788"/>
      <c r="E53" s="691"/>
      <c r="F53" s="712"/>
      <c r="G53" s="779"/>
      <c r="H53" s="779"/>
      <c r="I53" s="774"/>
      <c r="J53" s="642" t="s">
        <v>940</v>
      </c>
      <c r="K53" s="187">
        <v>0.2</v>
      </c>
      <c r="L53" s="43" t="s">
        <v>30</v>
      </c>
      <c r="M53" s="44">
        <v>0.25</v>
      </c>
      <c r="N53" s="44">
        <v>0.5</v>
      </c>
      <c r="O53" s="44">
        <v>0.75</v>
      </c>
      <c r="P53" s="44">
        <v>1</v>
      </c>
      <c r="Q53" s="816">
        <f t="shared" si="5"/>
        <v>0.05</v>
      </c>
      <c r="R53" s="6">
        <f t="shared" si="6"/>
        <v>0.1</v>
      </c>
      <c r="S53" s="6">
        <f t="shared" si="0"/>
        <v>0.15000000000000002</v>
      </c>
      <c r="T53" s="6">
        <f t="shared" si="1"/>
        <v>0.2</v>
      </c>
      <c r="U53" s="144">
        <f t="shared" si="2"/>
        <v>0.2</v>
      </c>
      <c r="V53" s="438"/>
      <c r="W53" s="438"/>
      <c r="X53" s="438"/>
      <c r="Y53" s="438"/>
      <c r="Z53" s="435"/>
      <c r="AA53" s="436"/>
      <c r="AB53" s="377"/>
    </row>
    <row r="54" spans="1:28" s="66" customFormat="1" ht="37.200000000000003" customHeight="1" x14ac:dyDescent="0.3">
      <c r="A54" s="433"/>
      <c r="B54" s="770"/>
      <c r="C54" s="779"/>
      <c r="D54" s="788"/>
      <c r="E54" s="691"/>
      <c r="F54" s="712"/>
      <c r="G54" s="779"/>
      <c r="H54" s="779"/>
      <c r="I54" s="774"/>
      <c r="J54" s="642"/>
      <c r="K54" s="176">
        <v>0.2</v>
      </c>
      <c r="L54" s="189" t="s">
        <v>34</v>
      </c>
      <c r="M54" s="45">
        <v>0</v>
      </c>
      <c r="N54" s="45">
        <v>0</v>
      </c>
      <c r="O54" s="45">
        <v>0</v>
      </c>
      <c r="P54" s="45">
        <v>0</v>
      </c>
      <c r="Q54" s="817">
        <f t="shared" si="5"/>
        <v>0</v>
      </c>
      <c r="R54" s="156">
        <f>+SUM(N54:N54)*K54</f>
        <v>0</v>
      </c>
      <c r="S54" s="156">
        <f t="shared" si="0"/>
        <v>0</v>
      </c>
      <c r="T54" s="156">
        <f t="shared" si="1"/>
        <v>0</v>
      </c>
      <c r="U54" s="160">
        <f>+MAX(Q54:T54)</f>
        <v>0</v>
      </c>
      <c r="V54" s="438"/>
      <c r="W54" s="438"/>
      <c r="X54" s="438"/>
      <c r="Y54" s="438"/>
      <c r="Z54" s="435"/>
      <c r="AA54" s="436"/>
      <c r="AB54" s="377"/>
    </row>
    <row r="55" spans="1:28" s="66" customFormat="1" ht="37.950000000000003" customHeight="1" x14ac:dyDescent="0.3">
      <c r="A55" s="433"/>
      <c r="B55" s="770"/>
      <c r="C55" s="779"/>
      <c r="D55" s="788"/>
      <c r="E55" s="691"/>
      <c r="F55" s="712"/>
      <c r="G55" s="779"/>
      <c r="H55" s="779"/>
      <c r="I55" s="774"/>
      <c r="J55" s="642" t="s">
        <v>297</v>
      </c>
      <c r="K55" s="187">
        <v>0.3</v>
      </c>
      <c r="L55" s="43" t="s">
        <v>30</v>
      </c>
      <c r="M55" s="44">
        <v>0.25</v>
      </c>
      <c r="N55" s="44">
        <v>0.5</v>
      </c>
      <c r="O55" s="44">
        <v>0.75</v>
      </c>
      <c r="P55" s="44">
        <v>1</v>
      </c>
      <c r="Q55" s="816">
        <f t="shared" si="5"/>
        <v>7.4999999999999997E-2</v>
      </c>
      <c r="R55" s="6">
        <f t="shared" si="6"/>
        <v>0.15</v>
      </c>
      <c r="S55" s="6">
        <f t="shared" si="0"/>
        <v>0.22499999999999998</v>
      </c>
      <c r="T55" s="6">
        <f t="shared" si="1"/>
        <v>0.3</v>
      </c>
      <c r="U55" s="144">
        <f t="shared" si="2"/>
        <v>0.3</v>
      </c>
      <c r="V55" s="438"/>
      <c r="W55" s="438"/>
      <c r="X55" s="438"/>
      <c r="Y55" s="438"/>
      <c r="Z55" s="435"/>
      <c r="AA55" s="436"/>
      <c r="AB55" s="377"/>
    </row>
    <row r="56" spans="1:28" s="66" customFormat="1" ht="33.6" customHeight="1" x14ac:dyDescent="0.3">
      <c r="A56" s="433"/>
      <c r="B56" s="770"/>
      <c r="C56" s="779"/>
      <c r="D56" s="788"/>
      <c r="E56" s="704"/>
      <c r="F56" s="713"/>
      <c r="G56" s="779"/>
      <c r="H56" s="779"/>
      <c r="I56" s="774"/>
      <c r="J56" s="642"/>
      <c r="K56" s="176">
        <v>0.3</v>
      </c>
      <c r="L56" s="189" t="s">
        <v>34</v>
      </c>
      <c r="M56" s="45">
        <v>0</v>
      </c>
      <c r="N56" s="45">
        <v>0</v>
      </c>
      <c r="O56" s="45">
        <v>0</v>
      </c>
      <c r="P56" s="45">
        <v>0</v>
      </c>
      <c r="Q56" s="817">
        <f t="shared" si="5"/>
        <v>0</v>
      </c>
      <c r="R56" s="156">
        <f t="shared" si="6"/>
        <v>0</v>
      </c>
      <c r="S56" s="156">
        <f t="shared" si="0"/>
        <v>0</v>
      </c>
      <c r="T56" s="156">
        <f t="shared" si="1"/>
        <v>0</v>
      </c>
      <c r="U56" s="160">
        <f>+MAX(Q56:T56)</f>
        <v>0</v>
      </c>
      <c r="V56" s="438"/>
      <c r="W56" s="438"/>
      <c r="X56" s="438"/>
      <c r="Y56" s="438"/>
      <c r="Z56" s="435"/>
      <c r="AA56" s="436"/>
      <c r="AB56" s="377"/>
    </row>
    <row r="57" spans="1:28" s="66" customFormat="1" ht="41.4" customHeight="1" x14ac:dyDescent="0.3">
      <c r="A57" s="433"/>
      <c r="B57" s="770"/>
      <c r="C57" s="434" t="s">
        <v>298</v>
      </c>
      <c r="D57" s="771" t="s">
        <v>299</v>
      </c>
      <c r="E57" s="778" t="s">
        <v>685</v>
      </c>
      <c r="F57" s="711">
        <v>88</v>
      </c>
      <c r="G57" s="779" t="s">
        <v>300</v>
      </c>
      <c r="H57" s="779" t="s">
        <v>301</v>
      </c>
      <c r="I57" s="774">
        <v>0</v>
      </c>
      <c r="J57" s="642" t="s">
        <v>941</v>
      </c>
      <c r="K57" s="187">
        <v>0.5</v>
      </c>
      <c r="L57" s="43" t="s">
        <v>30</v>
      </c>
      <c r="M57" s="44">
        <v>0.25</v>
      </c>
      <c r="N57" s="44">
        <v>0.25</v>
      </c>
      <c r="O57" s="44">
        <v>0.75</v>
      </c>
      <c r="P57" s="44">
        <v>1</v>
      </c>
      <c r="Q57" s="816">
        <f t="shared" si="5"/>
        <v>0.125</v>
      </c>
      <c r="R57" s="6">
        <f t="shared" si="6"/>
        <v>0.125</v>
      </c>
      <c r="S57" s="6">
        <f t="shared" si="0"/>
        <v>0.375</v>
      </c>
      <c r="T57" s="6">
        <f t="shared" si="1"/>
        <v>0.5</v>
      </c>
      <c r="U57" s="144">
        <f t="shared" si="2"/>
        <v>0.5</v>
      </c>
      <c r="V57" s="822">
        <v>0</v>
      </c>
      <c r="W57" s="822">
        <v>0</v>
      </c>
      <c r="X57" s="822">
        <v>0</v>
      </c>
      <c r="Y57" s="296">
        <v>0</v>
      </c>
      <c r="Z57" s="435" t="s">
        <v>302</v>
      </c>
      <c r="AA57" s="439" t="s">
        <v>303</v>
      </c>
      <c r="AB57" s="377"/>
    </row>
    <row r="58" spans="1:28" s="66" customFormat="1" ht="36" customHeight="1" x14ac:dyDescent="0.3">
      <c r="A58" s="433"/>
      <c r="B58" s="770"/>
      <c r="C58" s="434"/>
      <c r="D58" s="771"/>
      <c r="E58" s="778"/>
      <c r="F58" s="712"/>
      <c r="G58" s="779"/>
      <c r="H58" s="779"/>
      <c r="I58" s="774"/>
      <c r="J58" s="642"/>
      <c r="K58" s="176">
        <v>0</v>
      </c>
      <c r="L58" s="189" t="s">
        <v>34</v>
      </c>
      <c r="M58" s="45">
        <v>0</v>
      </c>
      <c r="N58" s="45">
        <v>0</v>
      </c>
      <c r="O58" s="45">
        <v>0</v>
      </c>
      <c r="P58" s="45">
        <v>0</v>
      </c>
      <c r="Q58" s="817">
        <f t="shared" si="5"/>
        <v>0</v>
      </c>
      <c r="R58" s="156">
        <f t="shared" si="6"/>
        <v>0</v>
      </c>
      <c r="S58" s="156">
        <f t="shared" si="0"/>
        <v>0</v>
      </c>
      <c r="T58" s="156">
        <f t="shared" si="1"/>
        <v>0</v>
      </c>
      <c r="U58" s="160">
        <f t="shared" si="2"/>
        <v>0</v>
      </c>
      <c r="V58" s="438"/>
      <c r="W58" s="438"/>
      <c r="X58" s="438"/>
      <c r="Y58" s="297"/>
      <c r="Z58" s="435"/>
      <c r="AA58" s="440"/>
      <c r="AB58" s="377"/>
    </row>
    <row r="59" spans="1:28" s="66" customFormat="1" ht="38.4" customHeight="1" x14ac:dyDescent="0.3">
      <c r="A59" s="433"/>
      <c r="B59" s="770"/>
      <c r="C59" s="434"/>
      <c r="D59" s="771"/>
      <c r="E59" s="778"/>
      <c r="F59" s="712"/>
      <c r="G59" s="779"/>
      <c r="H59" s="779"/>
      <c r="I59" s="774"/>
      <c r="J59" s="642" t="s">
        <v>942</v>
      </c>
      <c r="K59" s="187">
        <v>0.5</v>
      </c>
      <c r="L59" s="43" t="s">
        <v>30</v>
      </c>
      <c r="M59" s="44">
        <v>0.25</v>
      </c>
      <c r="N59" s="44">
        <v>0.5</v>
      </c>
      <c r="O59" s="44">
        <v>0.75</v>
      </c>
      <c r="P59" s="44">
        <v>1</v>
      </c>
      <c r="Q59" s="816">
        <f t="shared" si="5"/>
        <v>0.125</v>
      </c>
      <c r="R59" s="6">
        <f t="shared" si="6"/>
        <v>0.25</v>
      </c>
      <c r="S59" s="6">
        <f t="shared" si="0"/>
        <v>0.375</v>
      </c>
      <c r="T59" s="6">
        <f t="shared" si="1"/>
        <v>0.5</v>
      </c>
      <c r="U59" s="144">
        <f t="shared" si="2"/>
        <v>0.5</v>
      </c>
      <c r="V59" s="438"/>
      <c r="W59" s="438"/>
      <c r="X59" s="438"/>
      <c r="Y59" s="297"/>
      <c r="Z59" s="435"/>
      <c r="AA59" s="440"/>
      <c r="AB59" s="377"/>
    </row>
    <row r="60" spans="1:28" s="66" customFormat="1" ht="36.6" customHeight="1" x14ac:dyDescent="0.3">
      <c r="A60" s="433"/>
      <c r="B60" s="770"/>
      <c r="C60" s="434"/>
      <c r="D60" s="771"/>
      <c r="E60" s="778"/>
      <c r="F60" s="712"/>
      <c r="G60" s="779"/>
      <c r="H60" s="779"/>
      <c r="I60" s="774"/>
      <c r="J60" s="642"/>
      <c r="K60" s="176">
        <v>0</v>
      </c>
      <c r="L60" s="189" t="s">
        <v>34</v>
      </c>
      <c r="M60" s="45">
        <v>0</v>
      </c>
      <c r="N60" s="45">
        <v>0</v>
      </c>
      <c r="O60" s="45">
        <v>0</v>
      </c>
      <c r="P60" s="45">
        <v>0</v>
      </c>
      <c r="Q60" s="817">
        <f t="shared" si="5"/>
        <v>0</v>
      </c>
      <c r="R60" s="156">
        <f t="shared" si="6"/>
        <v>0</v>
      </c>
      <c r="S60" s="156">
        <f t="shared" si="0"/>
        <v>0</v>
      </c>
      <c r="T60" s="156">
        <f t="shared" si="1"/>
        <v>0</v>
      </c>
      <c r="U60" s="160">
        <f t="shared" si="2"/>
        <v>0</v>
      </c>
      <c r="V60" s="823"/>
      <c r="W60" s="823"/>
      <c r="X60" s="823"/>
      <c r="Y60" s="298"/>
      <c r="Z60" s="435"/>
      <c r="AA60" s="440"/>
      <c r="AB60" s="377"/>
    </row>
    <row r="61" spans="1:28" s="66" customFormat="1" ht="43.95" customHeight="1" x14ac:dyDescent="0.3">
      <c r="A61" s="433"/>
      <c r="B61" s="770"/>
      <c r="C61" s="434"/>
      <c r="D61" s="771" t="s">
        <v>304</v>
      </c>
      <c r="E61" s="778" t="s">
        <v>686</v>
      </c>
      <c r="F61" s="711">
        <v>89</v>
      </c>
      <c r="G61" s="779" t="s">
        <v>305</v>
      </c>
      <c r="H61" s="779" t="s">
        <v>306</v>
      </c>
      <c r="I61" s="774">
        <v>0</v>
      </c>
      <c r="J61" s="642" t="s">
        <v>307</v>
      </c>
      <c r="K61" s="187">
        <v>0.25</v>
      </c>
      <c r="L61" s="43" t="s">
        <v>30</v>
      </c>
      <c r="M61" s="44">
        <v>0.25</v>
      </c>
      <c r="N61" s="44">
        <v>0.5</v>
      </c>
      <c r="O61" s="44">
        <v>0.7</v>
      </c>
      <c r="P61" s="44">
        <v>1</v>
      </c>
      <c r="Q61" s="816">
        <f t="shared" si="5"/>
        <v>6.25E-2</v>
      </c>
      <c r="R61" s="6">
        <f>+SUM(N61:N61)*K61</f>
        <v>0.125</v>
      </c>
      <c r="S61" s="6">
        <f t="shared" ref="S61:S82" si="7">+SUM(O61:O61)*K61</f>
        <v>0.17499999999999999</v>
      </c>
      <c r="T61" s="6">
        <f t="shared" ref="T61:T82" si="8">+SUM(P61:P61)*K61</f>
        <v>0.25</v>
      </c>
      <c r="U61" s="144">
        <f t="shared" ref="U61:U82" si="9">+MAX(Q61:T61)</f>
        <v>0.25</v>
      </c>
      <c r="V61" s="824">
        <v>0</v>
      </c>
      <c r="W61" s="824">
        <v>0</v>
      </c>
      <c r="X61" s="824">
        <v>0</v>
      </c>
      <c r="Y61" s="421">
        <v>0</v>
      </c>
      <c r="Z61" s="435"/>
      <c r="AA61" s="440"/>
      <c r="AB61" s="377"/>
    </row>
    <row r="62" spans="1:28" s="66" customFormat="1" ht="60.75" customHeight="1" x14ac:dyDescent="0.3">
      <c r="A62" s="433"/>
      <c r="B62" s="770"/>
      <c r="C62" s="434"/>
      <c r="D62" s="771"/>
      <c r="E62" s="778"/>
      <c r="F62" s="712"/>
      <c r="G62" s="779"/>
      <c r="H62" s="779"/>
      <c r="I62" s="774"/>
      <c r="J62" s="642"/>
      <c r="K62" s="176">
        <v>0.25</v>
      </c>
      <c r="L62" s="189" t="s">
        <v>34</v>
      </c>
      <c r="M62" s="45">
        <v>0</v>
      </c>
      <c r="N62" s="45">
        <v>0</v>
      </c>
      <c r="O62" s="45">
        <v>0</v>
      </c>
      <c r="P62" s="45">
        <v>0</v>
      </c>
      <c r="Q62" s="817">
        <f t="shared" si="5"/>
        <v>0</v>
      </c>
      <c r="R62" s="156">
        <f>+SUM(N62:N62)*K62</f>
        <v>0</v>
      </c>
      <c r="S62" s="156">
        <f t="shared" si="7"/>
        <v>0</v>
      </c>
      <c r="T62" s="156">
        <f t="shared" si="8"/>
        <v>0</v>
      </c>
      <c r="U62" s="160">
        <f t="shared" si="9"/>
        <v>0</v>
      </c>
      <c r="V62" s="824"/>
      <c r="W62" s="824"/>
      <c r="X62" s="824"/>
      <c r="Y62" s="421"/>
      <c r="Z62" s="435"/>
      <c r="AA62" s="440"/>
      <c r="AB62" s="377"/>
    </row>
    <row r="63" spans="1:28" s="66" customFormat="1" ht="32.25" customHeight="1" x14ac:dyDescent="0.3">
      <c r="A63" s="433"/>
      <c r="B63" s="770"/>
      <c r="C63" s="434"/>
      <c r="D63" s="771"/>
      <c r="E63" s="778"/>
      <c r="F63" s="712"/>
      <c r="G63" s="779"/>
      <c r="H63" s="779"/>
      <c r="I63" s="774"/>
      <c r="J63" s="642" t="s">
        <v>943</v>
      </c>
      <c r="K63" s="187">
        <v>0.25</v>
      </c>
      <c r="L63" s="43" t="s">
        <v>30</v>
      </c>
      <c r="M63" s="44">
        <v>0.25</v>
      </c>
      <c r="N63" s="44">
        <v>0.5</v>
      </c>
      <c r="O63" s="44">
        <v>0.7</v>
      </c>
      <c r="P63" s="44">
        <v>1</v>
      </c>
      <c r="Q63" s="816">
        <f t="shared" si="5"/>
        <v>6.25E-2</v>
      </c>
      <c r="R63" s="6">
        <f t="shared" si="6"/>
        <v>0.125</v>
      </c>
      <c r="S63" s="6">
        <f t="shared" si="7"/>
        <v>0.17499999999999999</v>
      </c>
      <c r="T63" s="6">
        <f t="shared" si="8"/>
        <v>0.25</v>
      </c>
      <c r="U63" s="144">
        <f t="shared" si="9"/>
        <v>0.25</v>
      </c>
      <c r="V63" s="824"/>
      <c r="W63" s="824"/>
      <c r="X63" s="824"/>
      <c r="Y63" s="421"/>
      <c r="Z63" s="435"/>
      <c r="AA63" s="440"/>
      <c r="AB63" s="377"/>
    </row>
    <row r="64" spans="1:28" s="66" customFormat="1" ht="45" customHeight="1" x14ac:dyDescent="0.3">
      <c r="A64" s="433"/>
      <c r="B64" s="770"/>
      <c r="C64" s="434"/>
      <c r="D64" s="771"/>
      <c r="E64" s="778"/>
      <c r="F64" s="712"/>
      <c r="G64" s="779"/>
      <c r="H64" s="779"/>
      <c r="I64" s="774"/>
      <c r="J64" s="642"/>
      <c r="K64" s="176">
        <v>0.25</v>
      </c>
      <c r="L64" s="189" t="s">
        <v>34</v>
      </c>
      <c r="M64" s="45">
        <v>0</v>
      </c>
      <c r="N64" s="45">
        <v>0</v>
      </c>
      <c r="O64" s="45">
        <v>0</v>
      </c>
      <c r="P64" s="45">
        <v>0</v>
      </c>
      <c r="Q64" s="817">
        <f t="shared" si="5"/>
        <v>0</v>
      </c>
      <c r="R64" s="156">
        <f t="shared" si="6"/>
        <v>0</v>
      </c>
      <c r="S64" s="156">
        <f t="shared" si="7"/>
        <v>0</v>
      </c>
      <c r="T64" s="156">
        <f t="shared" si="8"/>
        <v>0</v>
      </c>
      <c r="U64" s="160">
        <f t="shared" si="9"/>
        <v>0</v>
      </c>
      <c r="V64" s="824"/>
      <c r="W64" s="824"/>
      <c r="X64" s="824"/>
      <c r="Y64" s="421"/>
      <c r="Z64" s="435"/>
      <c r="AA64" s="440"/>
      <c r="AB64" s="377"/>
    </row>
    <row r="65" spans="1:28" s="66" customFormat="1" ht="37.950000000000003" customHeight="1" x14ac:dyDescent="0.3">
      <c r="A65" s="433"/>
      <c r="B65" s="770"/>
      <c r="C65" s="434" t="s">
        <v>308</v>
      </c>
      <c r="D65" s="779" t="s">
        <v>309</v>
      </c>
      <c r="E65" s="710" t="s">
        <v>687</v>
      </c>
      <c r="F65" s="797">
        <v>90</v>
      </c>
      <c r="G65" s="779" t="s">
        <v>310</v>
      </c>
      <c r="H65" s="779" t="s">
        <v>311</v>
      </c>
      <c r="I65" s="774">
        <f>X65</f>
        <v>0</v>
      </c>
      <c r="J65" s="642" t="s">
        <v>944</v>
      </c>
      <c r="K65" s="187">
        <v>0.6</v>
      </c>
      <c r="L65" s="53" t="s">
        <v>30</v>
      </c>
      <c r="M65" s="46">
        <v>0.25</v>
      </c>
      <c r="N65" s="47">
        <v>0.5</v>
      </c>
      <c r="O65" s="47">
        <v>0.75</v>
      </c>
      <c r="P65" s="44">
        <v>1</v>
      </c>
      <c r="Q65" s="816">
        <f t="shared" si="5"/>
        <v>0.15</v>
      </c>
      <c r="R65" s="6">
        <f t="shared" si="6"/>
        <v>0.3</v>
      </c>
      <c r="S65" s="6">
        <f t="shared" si="7"/>
        <v>0.44999999999999996</v>
      </c>
      <c r="T65" s="6">
        <f t="shared" si="8"/>
        <v>0.6</v>
      </c>
      <c r="U65" s="144">
        <f t="shared" si="9"/>
        <v>0.6</v>
      </c>
      <c r="V65" s="824">
        <v>0</v>
      </c>
      <c r="W65" s="824">
        <f>+R66+R68</f>
        <v>0</v>
      </c>
      <c r="X65" s="824">
        <f>+S66+S68</f>
        <v>0</v>
      </c>
      <c r="Y65" s="421">
        <f>+T66+T68</f>
        <v>0</v>
      </c>
      <c r="Z65" s="435"/>
      <c r="AA65" s="441" t="s">
        <v>302</v>
      </c>
      <c r="AB65" s="377"/>
    </row>
    <row r="66" spans="1:28" s="66" customFormat="1" ht="34.200000000000003" customHeight="1" x14ac:dyDescent="0.3">
      <c r="A66" s="433"/>
      <c r="B66" s="770"/>
      <c r="C66" s="434"/>
      <c r="D66" s="779"/>
      <c r="E66" s="691"/>
      <c r="F66" s="798"/>
      <c r="G66" s="779"/>
      <c r="H66" s="779"/>
      <c r="I66" s="774"/>
      <c r="J66" s="642"/>
      <c r="K66" s="176">
        <v>0.6</v>
      </c>
      <c r="L66" s="189" t="s">
        <v>34</v>
      </c>
      <c r="M66" s="45">
        <v>0</v>
      </c>
      <c r="N66" s="45">
        <v>0</v>
      </c>
      <c r="O66" s="45">
        <v>0</v>
      </c>
      <c r="P66" s="45">
        <v>0</v>
      </c>
      <c r="Q66" s="817">
        <f t="shared" si="5"/>
        <v>0</v>
      </c>
      <c r="R66" s="156">
        <f t="shared" si="6"/>
        <v>0</v>
      </c>
      <c r="S66" s="156">
        <f t="shared" si="7"/>
        <v>0</v>
      </c>
      <c r="T66" s="156">
        <f t="shared" si="8"/>
        <v>0</v>
      </c>
      <c r="U66" s="160">
        <f t="shared" si="9"/>
        <v>0</v>
      </c>
      <c r="V66" s="824"/>
      <c r="W66" s="824"/>
      <c r="X66" s="824"/>
      <c r="Y66" s="421"/>
      <c r="Z66" s="435"/>
      <c r="AA66" s="441"/>
      <c r="AB66" s="377"/>
    </row>
    <row r="67" spans="1:28" s="66" customFormat="1" ht="45" customHeight="1" x14ac:dyDescent="0.3">
      <c r="A67" s="433"/>
      <c r="B67" s="770"/>
      <c r="C67" s="434"/>
      <c r="D67" s="779"/>
      <c r="E67" s="691"/>
      <c r="F67" s="798"/>
      <c r="G67" s="779"/>
      <c r="H67" s="779"/>
      <c r="I67" s="774"/>
      <c r="J67" s="642" t="s">
        <v>945</v>
      </c>
      <c r="K67" s="187">
        <v>0.4</v>
      </c>
      <c r="L67" s="53" t="s">
        <v>30</v>
      </c>
      <c r="M67" s="46">
        <v>0.25</v>
      </c>
      <c r="N67" s="47">
        <v>0.5</v>
      </c>
      <c r="O67" s="47">
        <v>0.75</v>
      </c>
      <c r="P67" s="44">
        <v>1</v>
      </c>
      <c r="Q67" s="816">
        <f t="shared" si="5"/>
        <v>0.1</v>
      </c>
      <c r="R67" s="6">
        <f t="shared" si="6"/>
        <v>0.2</v>
      </c>
      <c r="S67" s="6">
        <f t="shared" si="7"/>
        <v>0.30000000000000004</v>
      </c>
      <c r="T67" s="6">
        <f t="shared" si="8"/>
        <v>0.4</v>
      </c>
      <c r="U67" s="144">
        <f t="shared" si="9"/>
        <v>0.4</v>
      </c>
      <c r="V67" s="824"/>
      <c r="W67" s="824"/>
      <c r="X67" s="824"/>
      <c r="Y67" s="421"/>
      <c r="Z67" s="435"/>
      <c r="AA67" s="441"/>
      <c r="AB67" s="377"/>
    </row>
    <row r="68" spans="1:28" s="66" customFormat="1" ht="43.2" customHeight="1" x14ac:dyDescent="0.3">
      <c r="A68" s="433"/>
      <c r="B68" s="770"/>
      <c r="C68" s="434"/>
      <c r="D68" s="779"/>
      <c r="E68" s="704"/>
      <c r="F68" s="799"/>
      <c r="G68" s="779"/>
      <c r="H68" s="779"/>
      <c r="I68" s="774"/>
      <c r="J68" s="642"/>
      <c r="K68" s="176">
        <v>0.4</v>
      </c>
      <c r="L68" s="189" t="s">
        <v>34</v>
      </c>
      <c r="M68" s="45">
        <v>0</v>
      </c>
      <c r="N68" s="45">
        <v>0</v>
      </c>
      <c r="O68" s="45">
        <v>0</v>
      </c>
      <c r="P68" s="45">
        <v>0</v>
      </c>
      <c r="Q68" s="817">
        <f t="shared" si="5"/>
        <v>0</v>
      </c>
      <c r="R68" s="156">
        <f t="shared" si="6"/>
        <v>0</v>
      </c>
      <c r="S68" s="156">
        <f t="shared" si="7"/>
        <v>0</v>
      </c>
      <c r="T68" s="156">
        <f t="shared" si="8"/>
        <v>0</v>
      </c>
      <c r="U68" s="160">
        <f t="shared" si="9"/>
        <v>0</v>
      </c>
      <c r="V68" s="824"/>
      <c r="W68" s="824"/>
      <c r="X68" s="824"/>
      <c r="Y68" s="421"/>
      <c r="Z68" s="435"/>
      <c r="AA68" s="441"/>
      <c r="AB68" s="377"/>
    </row>
    <row r="69" spans="1:28" s="66" customFormat="1" ht="52.2" customHeight="1" x14ac:dyDescent="0.3">
      <c r="A69" s="433"/>
      <c r="B69" s="770"/>
      <c r="C69" s="434" t="s">
        <v>312</v>
      </c>
      <c r="D69" s="646" t="s">
        <v>313</v>
      </c>
      <c r="E69" s="710" t="s">
        <v>688</v>
      </c>
      <c r="F69" s="797">
        <v>91</v>
      </c>
      <c r="G69" s="779" t="s">
        <v>314</v>
      </c>
      <c r="H69" s="779" t="s">
        <v>315</v>
      </c>
      <c r="I69" s="800">
        <v>0</v>
      </c>
      <c r="J69" s="642" t="s">
        <v>946</v>
      </c>
      <c r="K69" s="188">
        <v>1</v>
      </c>
      <c r="L69" s="48" t="s">
        <v>30</v>
      </c>
      <c r="M69" s="49">
        <v>0.25</v>
      </c>
      <c r="N69" s="49">
        <v>0.5</v>
      </c>
      <c r="O69" s="49">
        <v>0.75</v>
      </c>
      <c r="P69" s="49">
        <v>1</v>
      </c>
      <c r="Q69" s="816">
        <f t="shared" si="5"/>
        <v>0.25</v>
      </c>
      <c r="R69" s="6">
        <f>+SUM(N69:N69)*K69</f>
        <v>0.5</v>
      </c>
      <c r="S69" s="6">
        <f t="shared" si="7"/>
        <v>0.75</v>
      </c>
      <c r="T69" s="6">
        <f t="shared" si="8"/>
        <v>1</v>
      </c>
      <c r="U69" s="144">
        <f t="shared" si="9"/>
        <v>1</v>
      </c>
      <c r="V69" s="824">
        <v>0</v>
      </c>
      <c r="W69" s="824">
        <v>0</v>
      </c>
      <c r="X69" s="824">
        <v>0</v>
      </c>
      <c r="Y69" s="421">
        <v>0</v>
      </c>
      <c r="Z69" s="442" t="s">
        <v>316</v>
      </c>
      <c r="AA69" s="443" t="s">
        <v>317</v>
      </c>
      <c r="AB69" s="377"/>
    </row>
    <row r="70" spans="1:28" s="66" customFormat="1" ht="49.8" customHeight="1" x14ac:dyDescent="0.3">
      <c r="A70" s="433"/>
      <c r="B70" s="770"/>
      <c r="C70" s="434"/>
      <c r="D70" s="646"/>
      <c r="E70" s="691"/>
      <c r="F70" s="798"/>
      <c r="G70" s="779"/>
      <c r="H70" s="779"/>
      <c r="I70" s="800"/>
      <c r="J70" s="642"/>
      <c r="K70" s="176">
        <v>1</v>
      </c>
      <c r="L70" s="189" t="s">
        <v>34</v>
      </c>
      <c r="M70" s="45">
        <v>0</v>
      </c>
      <c r="N70" s="45">
        <v>0</v>
      </c>
      <c r="O70" s="45">
        <v>0</v>
      </c>
      <c r="P70" s="45">
        <v>0</v>
      </c>
      <c r="Q70" s="817">
        <f t="shared" si="5"/>
        <v>0</v>
      </c>
      <c r="R70" s="156">
        <f t="shared" si="6"/>
        <v>0</v>
      </c>
      <c r="S70" s="156">
        <f t="shared" si="7"/>
        <v>0</v>
      </c>
      <c r="T70" s="156">
        <f t="shared" si="8"/>
        <v>0</v>
      </c>
      <c r="U70" s="160">
        <f t="shared" si="9"/>
        <v>0</v>
      </c>
      <c r="V70" s="824"/>
      <c r="W70" s="824"/>
      <c r="X70" s="824"/>
      <c r="Y70" s="421"/>
      <c r="Z70" s="442"/>
      <c r="AA70" s="443"/>
      <c r="AB70" s="377"/>
    </row>
    <row r="71" spans="1:28" s="66" customFormat="1" ht="38.4" customHeight="1" x14ac:dyDescent="0.3">
      <c r="A71" s="433"/>
      <c r="B71" s="770"/>
      <c r="C71" s="434"/>
      <c r="D71" s="646"/>
      <c r="E71" s="789" t="s">
        <v>689</v>
      </c>
      <c r="F71" s="797">
        <v>92</v>
      </c>
      <c r="G71" s="779" t="s">
        <v>970</v>
      </c>
      <c r="H71" s="779" t="s">
        <v>971</v>
      </c>
      <c r="I71" s="800">
        <v>0</v>
      </c>
      <c r="J71" s="642" t="s">
        <v>947</v>
      </c>
      <c r="K71" s="188">
        <v>0.9</v>
      </c>
      <c r="L71" s="48" t="s">
        <v>30</v>
      </c>
      <c r="M71" s="49">
        <v>0.2</v>
      </c>
      <c r="N71" s="49">
        <v>0.5</v>
      </c>
      <c r="O71" s="49">
        <v>0.75</v>
      </c>
      <c r="P71" s="49">
        <v>1</v>
      </c>
      <c r="Q71" s="816">
        <f t="shared" si="5"/>
        <v>0.18000000000000002</v>
      </c>
      <c r="R71" s="6">
        <f t="shared" si="6"/>
        <v>0.45</v>
      </c>
      <c r="S71" s="6">
        <f t="shared" si="7"/>
        <v>0.67500000000000004</v>
      </c>
      <c r="T71" s="6">
        <f t="shared" si="8"/>
        <v>0.9</v>
      </c>
      <c r="U71" s="144">
        <f t="shared" si="9"/>
        <v>0.9</v>
      </c>
      <c r="V71" s="824">
        <v>0</v>
      </c>
      <c r="W71" s="824">
        <v>0</v>
      </c>
      <c r="X71" s="824">
        <v>0</v>
      </c>
      <c r="Y71" s="421">
        <v>0</v>
      </c>
      <c r="Z71" s="442"/>
      <c r="AA71" s="443"/>
      <c r="AB71" s="377"/>
    </row>
    <row r="72" spans="1:28" s="66" customFormat="1" ht="49.8" customHeight="1" x14ac:dyDescent="0.3">
      <c r="A72" s="433"/>
      <c r="B72" s="770"/>
      <c r="C72" s="434"/>
      <c r="D72" s="646"/>
      <c r="E72" s="791"/>
      <c r="F72" s="798"/>
      <c r="G72" s="779"/>
      <c r="H72" s="779"/>
      <c r="I72" s="800"/>
      <c r="J72" s="642"/>
      <c r="K72" s="176">
        <v>0</v>
      </c>
      <c r="L72" s="189" t="s">
        <v>34</v>
      </c>
      <c r="M72" s="45">
        <v>0</v>
      </c>
      <c r="N72" s="45">
        <v>0</v>
      </c>
      <c r="O72" s="45">
        <v>0</v>
      </c>
      <c r="P72" s="45">
        <v>0</v>
      </c>
      <c r="Q72" s="817">
        <f t="shared" si="5"/>
        <v>0</v>
      </c>
      <c r="R72" s="156">
        <f t="shared" si="6"/>
        <v>0</v>
      </c>
      <c r="S72" s="156">
        <f t="shared" si="7"/>
        <v>0</v>
      </c>
      <c r="T72" s="156">
        <f t="shared" si="8"/>
        <v>0</v>
      </c>
      <c r="U72" s="160">
        <f t="shared" si="9"/>
        <v>0</v>
      </c>
      <c r="V72" s="824"/>
      <c r="W72" s="824"/>
      <c r="X72" s="824"/>
      <c r="Y72" s="421"/>
      <c r="Z72" s="442"/>
      <c r="AA72" s="443"/>
      <c r="AB72" s="377"/>
    </row>
    <row r="73" spans="1:28" s="66" customFormat="1" ht="36.75" customHeight="1" x14ac:dyDescent="0.3">
      <c r="A73" s="433"/>
      <c r="B73" s="770"/>
      <c r="C73" s="434"/>
      <c r="D73" s="646"/>
      <c r="E73" s="791"/>
      <c r="F73" s="798"/>
      <c r="G73" s="779"/>
      <c r="H73" s="779"/>
      <c r="I73" s="800"/>
      <c r="J73" s="642" t="s">
        <v>948</v>
      </c>
      <c r="K73" s="188">
        <v>0.1</v>
      </c>
      <c r="L73" s="48" t="s">
        <v>30</v>
      </c>
      <c r="M73" s="49">
        <v>0</v>
      </c>
      <c r="N73" s="49">
        <v>0</v>
      </c>
      <c r="O73" s="49">
        <v>0</v>
      </c>
      <c r="P73" s="49">
        <v>1</v>
      </c>
      <c r="Q73" s="816">
        <f t="shared" si="5"/>
        <v>0</v>
      </c>
      <c r="R73" s="6">
        <f t="shared" si="6"/>
        <v>0</v>
      </c>
      <c r="S73" s="6">
        <f t="shared" si="7"/>
        <v>0</v>
      </c>
      <c r="T73" s="6">
        <f t="shared" si="8"/>
        <v>0.1</v>
      </c>
      <c r="U73" s="144">
        <f t="shared" si="9"/>
        <v>0.1</v>
      </c>
      <c r="V73" s="824"/>
      <c r="W73" s="824"/>
      <c r="X73" s="824"/>
      <c r="Y73" s="421"/>
      <c r="Z73" s="442"/>
      <c r="AA73" s="443"/>
      <c r="AB73" s="377"/>
    </row>
    <row r="74" spans="1:28" s="66" customFormat="1" ht="53.25" customHeight="1" x14ac:dyDescent="0.3">
      <c r="A74" s="433"/>
      <c r="B74" s="770"/>
      <c r="C74" s="434"/>
      <c r="D74" s="646"/>
      <c r="E74" s="791"/>
      <c r="F74" s="798"/>
      <c r="G74" s="779"/>
      <c r="H74" s="779"/>
      <c r="I74" s="800"/>
      <c r="J74" s="642"/>
      <c r="K74" s="176">
        <v>0</v>
      </c>
      <c r="L74" s="189" t="s">
        <v>34</v>
      </c>
      <c r="M74" s="45">
        <v>0</v>
      </c>
      <c r="N74" s="45">
        <v>0</v>
      </c>
      <c r="O74" s="45">
        <v>0</v>
      </c>
      <c r="P74" s="45">
        <v>0</v>
      </c>
      <c r="Q74" s="817">
        <f t="shared" si="5"/>
        <v>0</v>
      </c>
      <c r="R74" s="156">
        <f t="shared" si="6"/>
        <v>0</v>
      </c>
      <c r="S74" s="156">
        <f t="shared" si="7"/>
        <v>0</v>
      </c>
      <c r="T74" s="156">
        <f t="shared" si="8"/>
        <v>0</v>
      </c>
      <c r="U74" s="160">
        <f t="shared" si="9"/>
        <v>0</v>
      </c>
      <c r="V74" s="824"/>
      <c r="W74" s="824"/>
      <c r="X74" s="824"/>
      <c r="Y74" s="421"/>
      <c r="Z74" s="442"/>
      <c r="AA74" s="443"/>
      <c r="AB74" s="377"/>
    </row>
    <row r="75" spans="1:28" s="66" customFormat="1" ht="36" customHeight="1" x14ac:dyDescent="0.3">
      <c r="A75" s="433"/>
      <c r="B75" s="770"/>
      <c r="C75" s="434"/>
      <c r="D75" s="646"/>
      <c r="E75" s="801" t="s">
        <v>690</v>
      </c>
      <c r="F75" s="802">
        <v>93</v>
      </c>
      <c r="G75" s="779" t="s">
        <v>972</v>
      </c>
      <c r="H75" s="803" t="s">
        <v>318</v>
      </c>
      <c r="I75" s="800">
        <v>0</v>
      </c>
      <c r="J75" s="642" t="s">
        <v>950</v>
      </c>
      <c r="K75" s="188">
        <v>0.25</v>
      </c>
      <c r="L75" s="48" t="s">
        <v>30</v>
      </c>
      <c r="M75" s="49">
        <v>0.75</v>
      </c>
      <c r="N75" s="49">
        <v>1</v>
      </c>
      <c r="O75" s="49">
        <v>1</v>
      </c>
      <c r="P75" s="49">
        <v>1</v>
      </c>
      <c r="Q75" s="816">
        <f t="shared" si="5"/>
        <v>0.1875</v>
      </c>
      <c r="R75" s="6">
        <f t="shared" si="6"/>
        <v>0.25</v>
      </c>
      <c r="S75" s="6">
        <f t="shared" si="7"/>
        <v>0.25</v>
      </c>
      <c r="T75" s="6">
        <f t="shared" si="8"/>
        <v>0.25</v>
      </c>
      <c r="U75" s="144">
        <f t="shared" si="9"/>
        <v>0.25</v>
      </c>
      <c r="V75" s="819">
        <v>0</v>
      </c>
      <c r="W75" s="819">
        <v>0</v>
      </c>
      <c r="X75" s="819">
        <v>0</v>
      </c>
      <c r="Y75" s="819">
        <v>0</v>
      </c>
      <c r="Z75" s="442"/>
      <c r="AA75" s="443"/>
      <c r="AB75" s="377"/>
    </row>
    <row r="76" spans="1:28" s="66" customFormat="1" ht="40.200000000000003" customHeight="1" x14ac:dyDescent="0.3">
      <c r="A76" s="433"/>
      <c r="B76" s="770"/>
      <c r="C76" s="434"/>
      <c r="D76" s="646"/>
      <c r="E76" s="804"/>
      <c r="F76" s="805"/>
      <c r="G76" s="779"/>
      <c r="H76" s="803"/>
      <c r="I76" s="800"/>
      <c r="J76" s="642"/>
      <c r="K76" s="176">
        <v>0.25</v>
      </c>
      <c r="L76" s="189" t="s">
        <v>34</v>
      </c>
      <c r="M76" s="45">
        <v>0</v>
      </c>
      <c r="N76" s="45">
        <v>0</v>
      </c>
      <c r="O76" s="45">
        <v>0</v>
      </c>
      <c r="P76" s="45">
        <v>0</v>
      </c>
      <c r="Q76" s="817">
        <f t="shared" si="5"/>
        <v>0</v>
      </c>
      <c r="R76" s="156">
        <f t="shared" si="6"/>
        <v>0</v>
      </c>
      <c r="S76" s="156">
        <f t="shared" si="7"/>
        <v>0</v>
      </c>
      <c r="T76" s="156">
        <f t="shared" si="8"/>
        <v>0</v>
      </c>
      <c r="U76" s="160">
        <f t="shared" si="9"/>
        <v>0</v>
      </c>
      <c r="V76" s="820"/>
      <c r="W76" s="820"/>
      <c r="X76" s="820"/>
      <c r="Y76" s="820"/>
      <c r="Z76" s="442"/>
      <c r="AA76" s="443"/>
      <c r="AB76" s="377"/>
    </row>
    <row r="77" spans="1:28" s="66" customFormat="1" ht="34.200000000000003" customHeight="1" x14ac:dyDescent="0.3">
      <c r="A77" s="433"/>
      <c r="B77" s="770"/>
      <c r="C77" s="434"/>
      <c r="D77" s="646"/>
      <c r="E77" s="804"/>
      <c r="F77" s="805"/>
      <c r="G77" s="779"/>
      <c r="H77" s="803"/>
      <c r="I77" s="800"/>
      <c r="J77" s="642" t="s">
        <v>951</v>
      </c>
      <c r="K77" s="188">
        <v>0.75</v>
      </c>
      <c r="L77" s="48" t="s">
        <v>30</v>
      </c>
      <c r="M77" s="49">
        <v>0</v>
      </c>
      <c r="N77" s="49">
        <v>0.3</v>
      </c>
      <c r="O77" s="49">
        <v>0.6</v>
      </c>
      <c r="P77" s="49">
        <v>1</v>
      </c>
      <c r="Q77" s="816">
        <f t="shared" si="5"/>
        <v>0</v>
      </c>
      <c r="R77" s="6">
        <f t="shared" si="6"/>
        <v>0.22499999999999998</v>
      </c>
      <c r="S77" s="6">
        <f t="shared" si="7"/>
        <v>0.44999999999999996</v>
      </c>
      <c r="T77" s="6">
        <f t="shared" si="8"/>
        <v>0.75</v>
      </c>
      <c r="U77" s="144">
        <f t="shared" si="9"/>
        <v>0.75</v>
      </c>
      <c r="V77" s="820"/>
      <c r="W77" s="820"/>
      <c r="X77" s="820"/>
      <c r="Y77" s="820"/>
      <c r="Z77" s="442"/>
      <c r="AA77" s="443"/>
      <c r="AB77" s="377"/>
    </row>
    <row r="78" spans="1:28" s="66" customFormat="1" ht="75" customHeight="1" x14ac:dyDescent="0.3">
      <c r="A78" s="433"/>
      <c r="B78" s="770"/>
      <c r="C78" s="434"/>
      <c r="D78" s="646"/>
      <c r="E78" s="804"/>
      <c r="F78" s="805"/>
      <c r="G78" s="779"/>
      <c r="H78" s="803"/>
      <c r="I78" s="800"/>
      <c r="J78" s="642"/>
      <c r="K78" s="176">
        <v>0.75</v>
      </c>
      <c r="L78" s="189" t="s">
        <v>34</v>
      </c>
      <c r="M78" s="45">
        <v>0</v>
      </c>
      <c r="N78" s="45">
        <v>0</v>
      </c>
      <c r="O78" s="45">
        <v>0</v>
      </c>
      <c r="P78" s="45">
        <v>0</v>
      </c>
      <c r="Q78" s="817">
        <f t="shared" si="5"/>
        <v>0</v>
      </c>
      <c r="R78" s="156">
        <f t="shared" si="6"/>
        <v>0</v>
      </c>
      <c r="S78" s="156">
        <f t="shared" si="7"/>
        <v>0</v>
      </c>
      <c r="T78" s="156">
        <f t="shared" si="8"/>
        <v>0</v>
      </c>
      <c r="U78" s="160">
        <f t="shared" si="9"/>
        <v>0</v>
      </c>
      <c r="V78" s="820"/>
      <c r="W78" s="820"/>
      <c r="X78" s="820"/>
      <c r="Y78" s="820"/>
      <c r="Z78" s="442"/>
      <c r="AA78" s="443"/>
      <c r="AB78" s="377"/>
    </row>
    <row r="79" spans="1:28" s="66" customFormat="1" ht="37.950000000000003" customHeight="1" x14ac:dyDescent="0.3">
      <c r="A79" s="433"/>
      <c r="B79" s="770"/>
      <c r="C79" s="434" t="s">
        <v>319</v>
      </c>
      <c r="D79" s="646" t="s">
        <v>320</v>
      </c>
      <c r="E79" s="789" t="s">
        <v>691</v>
      </c>
      <c r="F79" s="797">
        <v>94</v>
      </c>
      <c r="G79" s="779" t="s">
        <v>321</v>
      </c>
      <c r="H79" s="779" t="s">
        <v>322</v>
      </c>
      <c r="I79" s="800">
        <v>0</v>
      </c>
      <c r="J79" s="642" t="s">
        <v>973</v>
      </c>
      <c r="K79" s="188">
        <v>0.8</v>
      </c>
      <c r="L79" s="48" t="s">
        <v>30</v>
      </c>
      <c r="M79" s="49">
        <v>0.12</v>
      </c>
      <c r="N79" s="49">
        <v>0.5</v>
      </c>
      <c r="O79" s="49">
        <v>0.87</v>
      </c>
      <c r="P79" s="49">
        <v>1</v>
      </c>
      <c r="Q79" s="816">
        <f t="shared" ref="Q79:Q82" si="10">+SUM(M79:M79)*K79</f>
        <v>9.6000000000000002E-2</v>
      </c>
      <c r="R79" s="6">
        <f t="shared" ref="R79:R81" si="11">+SUM(N79:N79)*K79</f>
        <v>0.4</v>
      </c>
      <c r="S79" s="6">
        <f t="shared" si="7"/>
        <v>0.69600000000000006</v>
      </c>
      <c r="T79" s="6">
        <f t="shared" si="8"/>
        <v>0.8</v>
      </c>
      <c r="U79" s="144">
        <f t="shared" si="9"/>
        <v>0.8</v>
      </c>
      <c r="V79" s="819">
        <v>0</v>
      </c>
      <c r="W79" s="819">
        <v>0</v>
      </c>
      <c r="X79" s="819">
        <v>0</v>
      </c>
      <c r="Y79" s="819">
        <v>0</v>
      </c>
      <c r="Z79" s="442"/>
      <c r="AA79" s="443"/>
      <c r="AB79" s="377"/>
    </row>
    <row r="80" spans="1:28" s="66" customFormat="1" ht="40.799999999999997" customHeight="1" x14ac:dyDescent="0.3">
      <c r="A80" s="433"/>
      <c r="B80" s="770"/>
      <c r="C80" s="434"/>
      <c r="D80" s="646"/>
      <c r="E80" s="791"/>
      <c r="F80" s="798"/>
      <c r="G80" s="779"/>
      <c r="H80" s="779"/>
      <c r="I80" s="800"/>
      <c r="J80" s="642"/>
      <c r="K80" s="176">
        <v>0</v>
      </c>
      <c r="L80" s="189" t="s">
        <v>34</v>
      </c>
      <c r="M80" s="45">
        <v>0</v>
      </c>
      <c r="N80" s="45">
        <v>0</v>
      </c>
      <c r="O80" s="45">
        <v>0</v>
      </c>
      <c r="P80" s="45">
        <v>0</v>
      </c>
      <c r="Q80" s="817">
        <f t="shared" si="10"/>
        <v>0</v>
      </c>
      <c r="R80" s="156">
        <f t="shared" si="11"/>
        <v>0</v>
      </c>
      <c r="S80" s="156">
        <f t="shared" si="7"/>
        <v>0</v>
      </c>
      <c r="T80" s="156">
        <f t="shared" si="8"/>
        <v>0</v>
      </c>
      <c r="U80" s="160">
        <f t="shared" si="9"/>
        <v>0</v>
      </c>
      <c r="V80" s="820"/>
      <c r="W80" s="820"/>
      <c r="X80" s="820"/>
      <c r="Y80" s="820"/>
      <c r="Z80" s="442"/>
      <c r="AA80" s="443"/>
      <c r="AB80" s="377"/>
    </row>
    <row r="81" spans="1:28" s="66" customFormat="1" ht="42.6" customHeight="1" x14ac:dyDescent="0.3">
      <c r="A81" s="433"/>
      <c r="B81" s="770"/>
      <c r="C81" s="434"/>
      <c r="D81" s="646"/>
      <c r="E81" s="791"/>
      <c r="F81" s="798"/>
      <c r="G81" s="779"/>
      <c r="H81" s="779"/>
      <c r="I81" s="800"/>
      <c r="J81" s="642" t="s">
        <v>952</v>
      </c>
      <c r="K81" s="188">
        <v>0.2</v>
      </c>
      <c r="L81" s="48" t="s">
        <v>30</v>
      </c>
      <c r="M81" s="49">
        <v>0</v>
      </c>
      <c r="N81" s="49">
        <v>0.33</v>
      </c>
      <c r="O81" s="49">
        <v>0.66</v>
      </c>
      <c r="P81" s="49">
        <v>1</v>
      </c>
      <c r="Q81" s="816">
        <f t="shared" si="10"/>
        <v>0</v>
      </c>
      <c r="R81" s="6">
        <f t="shared" si="11"/>
        <v>6.6000000000000003E-2</v>
      </c>
      <c r="S81" s="6">
        <f t="shared" si="7"/>
        <v>0.13200000000000001</v>
      </c>
      <c r="T81" s="6">
        <f t="shared" si="8"/>
        <v>0.2</v>
      </c>
      <c r="U81" s="144">
        <f t="shared" si="9"/>
        <v>0.2</v>
      </c>
      <c r="V81" s="820"/>
      <c r="W81" s="820"/>
      <c r="X81" s="820"/>
      <c r="Y81" s="820"/>
      <c r="Z81" s="442"/>
      <c r="AA81" s="443"/>
      <c r="AB81" s="377"/>
    </row>
    <row r="82" spans="1:28" s="66" customFormat="1" ht="56.25" customHeight="1" x14ac:dyDescent="0.3">
      <c r="A82" s="433"/>
      <c r="B82" s="770"/>
      <c r="C82" s="434"/>
      <c r="D82" s="646"/>
      <c r="E82" s="795"/>
      <c r="F82" s="799"/>
      <c r="G82" s="779"/>
      <c r="H82" s="779"/>
      <c r="I82" s="800"/>
      <c r="J82" s="642"/>
      <c r="K82" s="176">
        <v>0</v>
      </c>
      <c r="L82" s="189" t="s">
        <v>34</v>
      </c>
      <c r="M82" s="45">
        <v>0</v>
      </c>
      <c r="N82" s="45">
        <v>0</v>
      </c>
      <c r="O82" s="45">
        <v>0</v>
      </c>
      <c r="P82" s="45">
        <v>0</v>
      </c>
      <c r="Q82" s="818">
        <f t="shared" si="10"/>
        <v>0</v>
      </c>
      <c r="R82" s="210">
        <f>+SUM(N82:N82)*K82</f>
        <v>0</v>
      </c>
      <c r="S82" s="210">
        <f t="shared" si="7"/>
        <v>0</v>
      </c>
      <c r="T82" s="210">
        <f t="shared" si="8"/>
        <v>0</v>
      </c>
      <c r="U82" s="209">
        <f t="shared" si="9"/>
        <v>0</v>
      </c>
      <c r="V82" s="820"/>
      <c r="W82" s="820"/>
      <c r="X82" s="820"/>
      <c r="Y82" s="820"/>
      <c r="Z82" s="442"/>
      <c r="AA82" s="443"/>
      <c r="AB82" s="377"/>
    </row>
    <row r="83" spans="1:28" s="66" customFormat="1" x14ac:dyDescent="0.4">
      <c r="A83" s="26"/>
      <c r="B83" s="26"/>
      <c r="C83" s="26"/>
      <c r="D83" s="26"/>
      <c r="E83" s="810"/>
      <c r="F83" s="810"/>
      <c r="G83" s="811"/>
      <c r="H83" s="811"/>
      <c r="I83" s="810"/>
      <c r="J83" s="811"/>
      <c r="K83" s="810"/>
      <c r="L83" s="810"/>
      <c r="M83" s="810"/>
      <c r="N83" s="810"/>
      <c r="O83" s="812"/>
      <c r="P83" s="810"/>
      <c r="Q83" s="690"/>
      <c r="R83" s="690"/>
      <c r="S83" s="690"/>
      <c r="T83" s="690"/>
      <c r="U83" s="690"/>
      <c r="V83" s="628"/>
      <c r="W83" s="628"/>
      <c r="X83" s="628"/>
      <c r="Y83" s="628"/>
      <c r="Z83" s="813"/>
      <c r="AA83" s="813"/>
      <c r="AB83" s="814"/>
    </row>
    <row r="84" spans="1:28" s="66" customFormat="1" x14ac:dyDescent="0.4">
      <c r="A84" s="26"/>
      <c r="B84" s="26"/>
      <c r="C84" s="26"/>
      <c r="D84" s="26"/>
      <c r="E84" s="26"/>
      <c r="F84" s="26"/>
      <c r="G84" s="27"/>
      <c r="H84" s="27"/>
      <c r="I84" s="26"/>
      <c r="J84" s="27"/>
      <c r="K84" s="26"/>
      <c r="L84" s="26"/>
      <c r="M84" s="26"/>
      <c r="N84" s="26"/>
      <c r="O84" s="255"/>
      <c r="P84" s="26"/>
      <c r="Q84" s="629"/>
      <c r="R84" s="629"/>
      <c r="S84" s="629"/>
      <c r="T84" s="629"/>
      <c r="U84" s="629"/>
      <c r="V84" s="106"/>
      <c r="W84" s="106"/>
      <c r="X84" s="106"/>
      <c r="Y84" s="106"/>
    </row>
    <row r="85" spans="1:28" s="66" customFormat="1" x14ac:dyDescent="0.4">
      <c r="A85" s="26"/>
      <c r="B85" s="26"/>
      <c r="C85" s="26"/>
      <c r="D85" s="26"/>
      <c r="E85" s="26"/>
      <c r="F85" s="26"/>
      <c r="G85" s="27"/>
      <c r="H85" s="27"/>
      <c r="I85" s="26"/>
      <c r="J85" s="27"/>
      <c r="K85" s="26"/>
      <c r="L85" s="26"/>
      <c r="M85" s="26"/>
      <c r="N85" s="26"/>
      <c r="O85" s="255"/>
      <c r="P85" s="26"/>
      <c r="Q85" s="628"/>
      <c r="R85" s="628"/>
      <c r="S85" s="628"/>
      <c r="T85" s="628"/>
      <c r="U85" s="628"/>
      <c r="V85" s="106"/>
      <c r="W85" s="106"/>
      <c r="X85" s="106"/>
      <c r="Y85" s="106"/>
    </row>
    <row r="86" spans="1:28" s="66" customFormat="1" x14ac:dyDescent="0.4">
      <c r="A86" s="26"/>
      <c r="B86" s="26"/>
      <c r="C86" s="26"/>
      <c r="D86" s="26"/>
      <c r="E86" s="26"/>
      <c r="F86" s="26"/>
      <c r="G86" s="27"/>
      <c r="H86" s="27"/>
      <c r="I86" s="26"/>
      <c r="J86" s="27"/>
      <c r="K86" s="26"/>
      <c r="L86" s="26"/>
      <c r="M86" s="26"/>
      <c r="N86" s="26"/>
      <c r="O86" s="255"/>
      <c r="P86" s="26"/>
      <c r="Q86" s="628"/>
      <c r="R86" s="628"/>
      <c r="S86" s="628"/>
      <c r="T86" s="628"/>
      <c r="U86" s="628"/>
      <c r="V86" s="106"/>
      <c r="W86" s="106"/>
      <c r="X86" s="106"/>
      <c r="Y86" s="106"/>
    </row>
    <row r="87" spans="1:28" s="66" customFormat="1" x14ac:dyDescent="0.4">
      <c r="A87" s="26"/>
      <c r="B87" s="26"/>
      <c r="C87" s="26"/>
      <c r="D87" s="26"/>
      <c r="E87" s="26"/>
      <c r="F87" s="26"/>
      <c r="G87" s="27"/>
      <c r="H87" s="27"/>
      <c r="I87" s="26"/>
      <c r="J87" s="27"/>
      <c r="K87" s="26"/>
      <c r="L87" s="26"/>
      <c r="M87" s="26"/>
      <c r="N87" s="26"/>
      <c r="O87" s="255"/>
      <c r="P87" s="26"/>
      <c r="Q87" s="653"/>
      <c r="R87" s="653"/>
      <c r="S87" s="653"/>
      <c r="T87" s="653"/>
      <c r="U87" s="653"/>
      <c r="V87" s="106"/>
      <c r="W87" s="106"/>
      <c r="X87" s="106"/>
      <c r="Y87" s="106"/>
    </row>
    <row r="88" spans="1:28" s="66" customFormat="1" x14ac:dyDescent="0.4">
      <c r="A88" s="26"/>
      <c r="B88" s="26"/>
      <c r="C88" s="26"/>
      <c r="D88" s="26"/>
      <c r="E88" s="26"/>
      <c r="F88" s="26"/>
      <c r="G88" s="27"/>
      <c r="H88" s="27"/>
      <c r="I88" s="26"/>
      <c r="J88" s="27"/>
      <c r="K88" s="26"/>
      <c r="L88" s="26"/>
      <c r="M88" s="26"/>
      <c r="N88" s="26"/>
      <c r="O88" s="255"/>
      <c r="P88" s="26"/>
      <c r="Q88" s="629"/>
      <c r="R88" s="629"/>
      <c r="S88" s="629"/>
      <c r="T88" s="629"/>
      <c r="U88" s="629"/>
      <c r="V88" s="106"/>
      <c r="W88" s="106"/>
      <c r="X88" s="106"/>
      <c r="Y88" s="106"/>
    </row>
    <row r="89" spans="1:28" s="66" customFormat="1" x14ac:dyDescent="0.4">
      <c r="A89" s="26"/>
      <c r="B89" s="26"/>
      <c r="C89" s="26"/>
      <c r="D89" s="26"/>
      <c r="E89" s="26"/>
      <c r="F89" s="26"/>
      <c r="G89" s="27"/>
      <c r="H89" s="27"/>
      <c r="I89" s="26"/>
      <c r="J89" s="27"/>
      <c r="K89" s="26"/>
      <c r="L89" s="26"/>
      <c r="M89" s="26"/>
      <c r="N89" s="26"/>
      <c r="O89" s="255"/>
      <c r="P89" s="26"/>
      <c r="Q89" s="631"/>
      <c r="R89" s="631"/>
      <c r="S89" s="631"/>
      <c r="T89" s="631"/>
      <c r="U89" s="631"/>
      <c r="V89" s="106"/>
      <c r="W89" s="106"/>
      <c r="X89" s="106"/>
      <c r="Y89" s="106"/>
    </row>
    <row r="90" spans="1:28" s="66" customFormat="1" x14ac:dyDescent="0.4">
      <c r="A90" s="26"/>
      <c r="B90" s="26"/>
      <c r="C90" s="26"/>
      <c r="D90" s="26"/>
      <c r="E90" s="26"/>
      <c r="F90" s="26"/>
      <c r="G90" s="27"/>
      <c r="H90" s="27"/>
      <c r="I90" s="26"/>
      <c r="J90" s="27"/>
      <c r="K90" s="26"/>
      <c r="L90" s="26"/>
      <c r="M90" s="26"/>
      <c r="N90" s="26"/>
      <c r="O90" s="255"/>
      <c r="P90" s="26"/>
      <c r="Q90" s="106"/>
      <c r="R90" s="106"/>
      <c r="S90" s="106"/>
      <c r="T90" s="106"/>
      <c r="U90" s="106"/>
      <c r="V90" s="106"/>
      <c r="W90" s="106"/>
      <c r="X90" s="106"/>
      <c r="Y90" s="106"/>
    </row>
    <row r="91" spans="1:28" s="66" customFormat="1" x14ac:dyDescent="0.4">
      <c r="A91" s="26"/>
      <c r="B91" s="26"/>
      <c r="C91" s="26"/>
      <c r="D91" s="26"/>
      <c r="E91" s="26"/>
      <c r="F91" s="26"/>
      <c r="G91" s="27"/>
      <c r="H91" s="27"/>
      <c r="I91" s="26"/>
      <c r="J91" s="27"/>
      <c r="K91" s="26"/>
      <c r="L91" s="26"/>
      <c r="M91" s="26"/>
      <c r="N91" s="26"/>
      <c r="O91" s="255"/>
      <c r="P91" s="26"/>
      <c r="Q91" s="106"/>
      <c r="R91" s="106"/>
      <c r="S91" s="106"/>
      <c r="T91" s="106"/>
      <c r="U91" s="106"/>
      <c r="V91" s="106"/>
      <c r="W91" s="106"/>
      <c r="X91" s="106"/>
      <c r="Y91" s="106"/>
    </row>
    <row r="92" spans="1:28" s="66" customFormat="1" x14ac:dyDescent="0.4">
      <c r="A92" s="26"/>
      <c r="B92" s="26"/>
      <c r="C92" s="26"/>
      <c r="D92" s="26"/>
      <c r="E92" s="26"/>
      <c r="F92" s="26"/>
      <c r="G92" s="27"/>
      <c r="H92" s="27"/>
      <c r="I92" s="26"/>
      <c r="J92" s="27"/>
      <c r="K92" s="26"/>
      <c r="L92" s="26"/>
      <c r="M92" s="26"/>
      <c r="N92" s="26"/>
      <c r="O92" s="255"/>
      <c r="P92" s="26"/>
      <c r="Q92" s="106"/>
      <c r="R92" s="106"/>
      <c r="S92" s="106"/>
      <c r="T92" s="106"/>
      <c r="U92" s="106"/>
      <c r="V92" s="106"/>
      <c r="W92" s="106"/>
      <c r="X92" s="106"/>
      <c r="Y92" s="106"/>
    </row>
    <row r="93" spans="1:28" s="66" customFormat="1" x14ac:dyDescent="0.4">
      <c r="A93" s="26"/>
      <c r="B93" s="26"/>
      <c r="C93" s="26"/>
      <c r="D93" s="26"/>
      <c r="E93" s="26"/>
      <c r="F93" s="26"/>
      <c r="G93" s="27"/>
      <c r="H93" s="27"/>
      <c r="I93" s="26"/>
      <c r="J93" s="27"/>
      <c r="K93" s="26"/>
      <c r="L93" s="26"/>
      <c r="M93" s="26"/>
      <c r="N93" s="26"/>
      <c r="O93" s="255"/>
      <c r="P93" s="26"/>
      <c r="Q93" s="106"/>
      <c r="R93" s="106"/>
      <c r="S93" s="106"/>
      <c r="T93" s="106"/>
      <c r="U93" s="106"/>
      <c r="V93" s="106"/>
      <c r="W93" s="106"/>
      <c r="X93" s="106"/>
      <c r="Y93" s="106"/>
    </row>
    <row r="94" spans="1:28" s="66" customFormat="1" x14ac:dyDescent="0.4">
      <c r="A94" s="26"/>
      <c r="B94" s="26"/>
      <c r="C94" s="26"/>
      <c r="D94" s="26"/>
      <c r="E94" s="26"/>
      <c r="F94" s="26"/>
      <c r="G94" s="27"/>
      <c r="H94" s="27"/>
      <c r="I94" s="26"/>
      <c r="J94" s="27"/>
      <c r="K94" s="26"/>
      <c r="L94" s="26"/>
      <c r="M94" s="26"/>
      <c r="N94" s="26"/>
      <c r="O94" s="255"/>
      <c r="P94" s="26"/>
      <c r="Q94" s="106"/>
      <c r="R94" s="106"/>
      <c r="S94" s="106"/>
      <c r="T94" s="106"/>
      <c r="U94" s="106"/>
      <c r="V94" s="106"/>
      <c r="W94" s="106"/>
      <c r="X94" s="106"/>
      <c r="Y94" s="106"/>
    </row>
    <row r="95" spans="1:28" s="66" customFormat="1" x14ac:dyDescent="0.4">
      <c r="A95" s="26"/>
      <c r="B95" s="26"/>
      <c r="C95" s="26"/>
      <c r="D95" s="26"/>
      <c r="E95" s="26"/>
      <c r="F95" s="26"/>
      <c r="G95" s="27"/>
      <c r="H95" s="27"/>
      <c r="I95" s="26"/>
      <c r="J95" s="27"/>
      <c r="K95" s="26"/>
      <c r="L95" s="26"/>
      <c r="M95" s="26"/>
      <c r="N95" s="26"/>
      <c r="O95" s="255"/>
      <c r="P95" s="26"/>
      <c r="Q95" s="106"/>
      <c r="R95" s="106"/>
      <c r="S95" s="106"/>
      <c r="T95" s="106"/>
      <c r="U95" s="106"/>
      <c r="V95" s="106"/>
      <c r="W95" s="106"/>
      <c r="X95" s="106"/>
      <c r="Y95" s="106"/>
    </row>
    <row r="96" spans="1:28" s="66" customFormat="1" x14ac:dyDescent="0.4">
      <c r="A96" s="26"/>
      <c r="B96" s="26"/>
      <c r="C96" s="26"/>
      <c r="D96" s="26"/>
      <c r="E96" s="26"/>
      <c r="F96" s="26"/>
      <c r="G96" s="27"/>
      <c r="H96" s="27"/>
      <c r="I96" s="26"/>
      <c r="J96" s="27"/>
      <c r="K96" s="26"/>
      <c r="L96" s="26"/>
      <c r="M96" s="26"/>
      <c r="N96" s="26"/>
      <c r="O96" s="255"/>
      <c r="P96" s="26"/>
      <c r="Q96" s="106"/>
      <c r="R96" s="106"/>
      <c r="S96" s="106"/>
      <c r="T96" s="106"/>
      <c r="U96" s="106"/>
      <c r="V96" s="106"/>
      <c r="W96" s="106"/>
      <c r="X96" s="106"/>
      <c r="Y96" s="106"/>
    </row>
    <row r="97" spans="1:25" s="66" customFormat="1" x14ac:dyDescent="0.4">
      <c r="A97" s="26"/>
      <c r="B97" s="26"/>
      <c r="C97" s="26"/>
      <c r="D97" s="26"/>
      <c r="E97" s="26"/>
      <c r="F97" s="26"/>
      <c r="G97" s="27"/>
      <c r="H97" s="27"/>
      <c r="I97" s="26"/>
      <c r="J97" s="27"/>
      <c r="K97" s="26"/>
      <c r="L97" s="26"/>
      <c r="M97" s="26"/>
      <c r="N97" s="26"/>
      <c r="O97" s="255"/>
      <c r="P97" s="26"/>
      <c r="Q97" s="106"/>
      <c r="R97" s="106"/>
      <c r="S97" s="106"/>
      <c r="T97" s="106"/>
      <c r="U97" s="106"/>
      <c r="V97" s="106"/>
      <c r="W97" s="106"/>
      <c r="X97" s="106"/>
      <c r="Y97" s="106"/>
    </row>
    <row r="98" spans="1:25" s="66" customFormat="1" x14ac:dyDescent="0.4">
      <c r="A98" s="26"/>
      <c r="B98" s="26"/>
      <c r="C98" s="26"/>
      <c r="D98" s="26"/>
      <c r="E98" s="26"/>
      <c r="F98" s="26"/>
      <c r="G98" s="27"/>
      <c r="H98" s="27"/>
      <c r="I98" s="26"/>
      <c r="J98" s="27"/>
      <c r="K98" s="26"/>
      <c r="L98" s="26"/>
      <c r="M98" s="26"/>
      <c r="N98" s="26"/>
      <c r="O98" s="255"/>
      <c r="P98" s="26"/>
      <c r="Q98" s="106"/>
      <c r="R98" s="106"/>
      <c r="S98" s="106"/>
      <c r="T98" s="106"/>
      <c r="U98" s="106"/>
      <c r="V98" s="106"/>
      <c r="W98" s="106"/>
      <c r="X98" s="106"/>
      <c r="Y98" s="106"/>
    </row>
    <row r="99" spans="1:25" s="66" customFormat="1" x14ac:dyDescent="0.4">
      <c r="A99" s="26"/>
      <c r="B99" s="26"/>
      <c r="C99" s="26"/>
      <c r="D99" s="26"/>
      <c r="E99" s="26"/>
      <c r="F99" s="26"/>
      <c r="G99" s="27"/>
      <c r="H99" s="27"/>
      <c r="I99" s="26"/>
      <c r="J99" s="27"/>
      <c r="K99" s="26"/>
      <c r="L99" s="26"/>
      <c r="M99" s="26"/>
      <c r="N99" s="26"/>
      <c r="O99" s="255"/>
      <c r="P99" s="26"/>
      <c r="Q99" s="106"/>
      <c r="R99" s="106"/>
      <c r="S99" s="106"/>
      <c r="T99" s="106"/>
      <c r="U99" s="106"/>
      <c r="V99" s="106"/>
      <c r="W99" s="106"/>
      <c r="X99" s="106"/>
      <c r="Y99" s="106"/>
    </row>
    <row r="100" spans="1:25" s="66" customFormat="1" x14ac:dyDescent="0.4">
      <c r="A100" s="26"/>
      <c r="B100" s="26"/>
      <c r="C100" s="26"/>
      <c r="D100" s="26"/>
      <c r="E100" s="26"/>
      <c r="F100" s="26"/>
      <c r="G100" s="27"/>
      <c r="H100" s="27"/>
      <c r="I100" s="26"/>
      <c r="J100" s="27"/>
      <c r="K100" s="26"/>
      <c r="L100" s="26"/>
      <c r="M100" s="26"/>
      <c r="N100" s="26"/>
      <c r="O100" s="255"/>
      <c r="P100" s="26"/>
      <c r="Q100" s="106"/>
      <c r="R100" s="106"/>
      <c r="S100" s="106"/>
      <c r="T100" s="106"/>
      <c r="U100" s="106"/>
      <c r="V100" s="106"/>
      <c r="W100" s="106"/>
      <c r="X100" s="106"/>
      <c r="Y100" s="106"/>
    </row>
    <row r="101" spans="1:25" s="66" customFormat="1" x14ac:dyDescent="0.4">
      <c r="A101" s="26"/>
      <c r="B101" s="26"/>
      <c r="C101" s="26"/>
      <c r="D101" s="26"/>
      <c r="E101" s="26"/>
      <c r="F101" s="26"/>
      <c r="G101" s="27"/>
      <c r="H101" s="27"/>
      <c r="I101" s="26"/>
      <c r="J101" s="27"/>
      <c r="K101" s="26"/>
      <c r="L101" s="26"/>
      <c r="M101" s="26"/>
      <c r="N101" s="26"/>
      <c r="O101" s="255"/>
      <c r="P101" s="26"/>
      <c r="Q101" s="106"/>
      <c r="R101" s="106"/>
      <c r="S101" s="106"/>
      <c r="T101" s="106"/>
      <c r="U101" s="106"/>
      <c r="V101" s="106"/>
      <c r="W101" s="106"/>
      <c r="X101" s="106"/>
      <c r="Y101" s="106"/>
    </row>
    <row r="102" spans="1:25" s="66" customFormat="1" x14ac:dyDescent="0.4">
      <c r="A102" s="26"/>
      <c r="B102" s="26"/>
      <c r="C102" s="26"/>
      <c r="D102" s="26"/>
      <c r="E102" s="26"/>
      <c r="F102" s="26"/>
      <c r="G102" s="27"/>
      <c r="H102" s="27"/>
      <c r="I102" s="26"/>
      <c r="J102" s="27"/>
      <c r="K102" s="26"/>
      <c r="L102" s="26"/>
      <c r="M102" s="26"/>
      <c r="N102" s="26"/>
      <c r="O102" s="255"/>
      <c r="P102" s="26"/>
      <c r="Q102" s="106"/>
      <c r="R102" s="106"/>
      <c r="S102" s="106"/>
      <c r="T102" s="106"/>
      <c r="U102" s="106"/>
      <c r="V102" s="106"/>
      <c r="W102" s="106"/>
      <c r="X102" s="106"/>
      <c r="Y102" s="106"/>
    </row>
    <row r="103" spans="1:25" s="66" customFormat="1" x14ac:dyDescent="0.4">
      <c r="A103" s="26"/>
      <c r="B103" s="26"/>
      <c r="C103" s="26"/>
      <c r="D103" s="26"/>
      <c r="E103" s="26"/>
      <c r="F103" s="26"/>
      <c r="G103" s="27"/>
      <c r="H103" s="27"/>
      <c r="I103" s="26"/>
      <c r="J103" s="27"/>
      <c r="K103" s="26"/>
      <c r="L103" s="26"/>
      <c r="M103" s="26"/>
      <c r="N103" s="26"/>
      <c r="O103" s="255"/>
      <c r="P103" s="26"/>
      <c r="Q103" s="106"/>
      <c r="R103" s="106"/>
      <c r="S103" s="106"/>
      <c r="T103" s="106"/>
      <c r="U103" s="106"/>
      <c r="V103" s="106"/>
      <c r="W103" s="106"/>
      <c r="X103" s="106"/>
      <c r="Y103" s="106"/>
    </row>
    <row r="104" spans="1:25" s="66" customFormat="1" x14ac:dyDescent="0.4">
      <c r="A104" s="26"/>
      <c r="B104" s="26"/>
      <c r="C104" s="26"/>
      <c r="D104" s="26"/>
      <c r="E104" s="26"/>
      <c r="F104" s="26"/>
      <c r="G104" s="27"/>
      <c r="H104" s="27"/>
      <c r="I104" s="26"/>
      <c r="J104" s="27"/>
      <c r="K104" s="26"/>
      <c r="L104" s="26"/>
      <c r="M104" s="26"/>
      <c r="N104" s="26"/>
      <c r="O104" s="255"/>
      <c r="P104" s="26"/>
      <c r="Q104" s="106"/>
      <c r="R104" s="106"/>
      <c r="S104" s="106"/>
      <c r="T104" s="106"/>
      <c r="U104" s="106"/>
      <c r="V104" s="106"/>
      <c r="W104" s="106"/>
      <c r="X104" s="106"/>
      <c r="Y104" s="106"/>
    </row>
    <row r="105" spans="1:25" s="66" customFormat="1" x14ac:dyDescent="0.4">
      <c r="A105" s="26"/>
      <c r="B105" s="26"/>
      <c r="C105" s="26"/>
      <c r="D105" s="26"/>
      <c r="E105" s="26"/>
      <c r="F105" s="26"/>
      <c r="G105" s="27"/>
      <c r="H105" s="27"/>
      <c r="I105" s="26"/>
      <c r="J105" s="27"/>
      <c r="K105" s="26"/>
      <c r="L105" s="26"/>
      <c r="M105" s="26"/>
      <c r="N105" s="26"/>
      <c r="O105" s="255"/>
      <c r="P105" s="26"/>
      <c r="Q105" s="106"/>
      <c r="R105" s="106"/>
      <c r="S105" s="106"/>
      <c r="T105" s="106"/>
      <c r="U105" s="106"/>
      <c r="V105" s="106"/>
      <c r="W105" s="106"/>
      <c r="X105" s="106"/>
      <c r="Y105" s="106"/>
    </row>
    <row r="106" spans="1:25" s="66" customFormat="1" x14ac:dyDescent="0.4">
      <c r="A106" s="26"/>
      <c r="B106" s="26"/>
      <c r="C106" s="26"/>
      <c r="D106" s="26"/>
      <c r="E106" s="26"/>
      <c r="F106" s="26"/>
      <c r="G106" s="27"/>
      <c r="H106" s="27"/>
      <c r="I106" s="26"/>
      <c r="J106" s="27"/>
      <c r="K106" s="26"/>
      <c r="L106" s="26"/>
      <c r="M106" s="26"/>
      <c r="N106" s="26"/>
      <c r="O106" s="255"/>
      <c r="P106" s="26"/>
      <c r="Q106" s="106"/>
      <c r="R106" s="106"/>
      <c r="S106" s="106"/>
      <c r="T106" s="106"/>
      <c r="U106" s="106"/>
      <c r="V106" s="106"/>
      <c r="W106" s="106"/>
      <c r="X106" s="106"/>
      <c r="Y106" s="106"/>
    </row>
    <row r="107" spans="1:25" s="66" customFormat="1" x14ac:dyDescent="0.4">
      <c r="A107" s="26"/>
      <c r="B107" s="26"/>
      <c r="C107" s="26"/>
      <c r="D107" s="26"/>
      <c r="E107" s="26"/>
      <c r="F107" s="26"/>
      <c r="G107" s="27"/>
      <c r="H107" s="27"/>
      <c r="I107" s="26"/>
      <c r="J107" s="27"/>
      <c r="K107" s="26"/>
      <c r="L107" s="26"/>
      <c r="M107" s="26"/>
      <c r="N107" s="26"/>
      <c r="O107" s="255"/>
      <c r="P107" s="26"/>
      <c r="Q107" s="106"/>
      <c r="R107" s="106"/>
      <c r="S107" s="106"/>
      <c r="T107" s="106"/>
      <c r="U107" s="106"/>
      <c r="V107" s="106"/>
      <c r="W107" s="106"/>
      <c r="X107" s="106"/>
      <c r="Y107" s="106"/>
    </row>
    <row r="108" spans="1:25" s="66" customFormat="1" x14ac:dyDescent="0.4">
      <c r="A108" s="26"/>
      <c r="B108" s="26"/>
      <c r="C108" s="26"/>
      <c r="D108" s="26"/>
      <c r="E108" s="26"/>
      <c r="F108" s="26"/>
      <c r="G108" s="27"/>
      <c r="H108" s="27"/>
      <c r="I108" s="26"/>
      <c r="J108" s="27"/>
      <c r="K108" s="26"/>
      <c r="L108" s="26"/>
      <c r="M108" s="26"/>
      <c r="N108" s="26"/>
      <c r="O108" s="255"/>
      <c r="P108" s="26"/>
      <c r="Q108" s="106"/>
      <c r="R108" s="106"/>
      <c r="S108" s="106"/>
      <c r="T108" s="106"/>
      <c r="U108" s="106"/>
      <c r="V108" s="106"/>
      <c r="W108" s="106"/>
      <c r="X108" s="106"/>
      <c r="Y108" s="106"/>
    </row>
    <row r="109" spans="1:25" s="66" customFormat="1" x14ac:dyDescent="0.4">
      <c r="A109" s="26"/>
      <c r="B109" s="26"/>
      <c r="C109" s="26"/>
      <c r="D109" s="26"/>
      <c r="E109" s="26"/>
      <c r="F109" s="26"/>
      <c r="G109" s="27"/>
      <c r="H109" s="27"/>
      <c r="I109" s="26"/>
      <c r="J109" s="27"/>
      <c r="K109" s="26"/>
      <c r="L109" s="26"/>
      <c r="M109" s="26"/>
      <c r="N109" s="26"/>
      <c r="O109" s="255"/>
      <c r="P109" s="26"/>
      <c r="Q109" s="106"/>
      <c r="R109" s="106"/>
      <c r="S109" s="106"/>
      <c r="T109" s="106"/>
      <c r="U109" s="106"/>
      <c r="V109" s="106"/>
      <c r="W109" s="106"/>
      <c r="X109" s="106"/>
      <c r="Y109" s="106"/>
    </row>
    <row r="110" spans="1:25" s="66" customFormat="1" x14ac:dyDescent="0.4">
      <c r="A110" s="26"/>
      <c r="B110" s="26"/>
      <c r="C110" s="26"/>
      <c r="D110" s="26"/>
      <c r="E110" s="26"/>
      <c r="F110" s="26"/>
      <c r="G110" s="27"/>
      <c r="H110" s="27"/>
      <c r="I110" s="26"/>
      <c r="J110" s="27"/>
      <c r="K110" s="26"/>
      <c r="L110" s="26"/>
      <c r="M110" s="26"/>
      <c r="N110" s="26"/>
      <c r="O110" s="255"/>
      <c r="P110" s="26"/>
      <c r="Q110" s="106"/>
      <c r="R110" s="106"/>
      <c r="S110" s="106"/>
      <c r="T110" s="106"/>
      <c r="U110" s="106"/>
      <c r="V110" s="106"/>
      <c r="W110" s="106"/>
      <c r="X110" s="106"/>
      <c r="Y110" s="106"/>
    </row>
    <row r="111" spans="1:25" s="66" customFormat="1" x14ac:dyDescent="0.4">
      <c r="A111" s="26"/>
      <c r="B111" s="26"/>
      <c r="C111" s="26"/>
      <c r="D111" s="26"/>
      <c r="E111" s="26"/>
      <c r="F111" s="26"/>
      <c r="G111" s="27"/>
      <c r="H111" s="27"/>
      <c r="I111" s="26"/>
      <c r="J111" s="27"/>
      <c r="K111" s="26"/>
      <c r="L111" s="26"/>
      <c r="M111" s="26"/>
      <c r="N111" s="26"/>
      <c r="O111" s="255"/>
      <c r="P111" s="26"/>
      <c r="Q111" s="106"/>
      <c r="R111" s="106"/>
      <c r="S111" s="106"/>
      <c r="T111" s="106"/>
      <c r="U111" s="106"/>
      <c r="V111" s="106"/>
      <c r="W111" s="106"/>
      <c r="X111" s="106"/>
      <c r="Y111" s="106"/>
    </row>
    <row r="112" spans="1:25" s="66" customFormat="1" x14ac:dyDescent="0.4">
      <c r="A112" s="26"/>
      <c r="B112" s="26"/>
      <c r="C112" s="26"/>
      <c r="D112" s="26"/>
      <c r="E112" s="26"/>
      <c r="F112" s="26"/>
      <c r="G112" s="27"/>
      <c r="H112" s="27"/>
      <c r="I112" s="26"/>
      <c r="J112" s="27"/>
      <c r="K112" s="26"/>
      <c r="L112" s="26"/>
      <c r="M112" s="26"/>
      <c r="N112" s="26"/>
      <c r="O112" s="255"/>
      <c r="P112" s="26"/>
      <c r="Q112" s="106"/>
      <c r="R112" s="106"/>
      <c r="S112" s="106"/>
      <c r="T112" s="106"/>
      <c r="U112" s="106"/>
      <c r="V112" s="106"/>
      <c r="W112" s="106"/>
      <c r="X112" s="106"/>
      <c r="Y112" s="106"/>
    </row>
    <row r="113" spans="1:25" s="66" customFormat="1" x14ac:dyDescent="0.4">
      <c r="A113" s="26"/>
      <c r="B113" s="26"/>
      <c r="C113" s="26"/>
      <c r="D113" s="26"/>
      <c r="E113" s="26"/>
      <c r="F113" s="26"/>
      <c r="G113" s="27"/>
      <c r="H113" s="27"/>
      <c r="I113" s="26"/>
      <c r="J113" s="27"/>
      <c r="K113" s="26"/>
      <c r="L113" s="26"/>
      <c r="M113" s="26"/>
      <c r="N113" s="26"/>
      <c r="O113" s="255"/>
      <c r="P113" s="26"/>
      <c r="Q113" s="106"/>
      <c r="R113" s="106"/>
      <c r="S113" s="106"/>
      <c r="T113" s="106"/>
      <c r="U113" s="106"/>
      <c r="V113" s="106"/>
      <c r="W113" s="106"/>
      <c r="X113" s="106"/>
      <c r="Y113" s="106"/>
    </row>
    <row r="114" spans="1:25" s="66" customFormat="1" x14ac:dyDescent="0.4">
      <c r="A114" s="26"/>
      <c r="B114" s="26"/>
      <c r="C114" s="26"/>
      <c r="D114" s="26"/>
      <c r="E114" s="26"/>
      <c r="F114" s="26"/>
      <c r="G114" s="27"/>
      <c r="H114" s="27"/>
      <c r="I114" s="26"/>
      <c r="J114" s="27"/>
      <c r="K114" s="26"/>
      <c r="L114" s="26"/>
      <c r="M114" s="26"/>
      <c r="N114" s="26"/>
      <c r="O114" s="255"/>
      <c r="P114" s="26"/>
      <c r="Q114" s="106"/>
      <c r="R114" s="106"/>
      <c r="S114" s="106"/>
      <c r="T114" s="106"/>
      <c r="U114" s="106"/>
      <c r="V114" s="106"/>
      <c r="W114" s="106"/>
      <c r="X114" s="106"/>
      <c r="Y114" s="106"/>
    </row>
    <row r="115" spans="1:25" s="66" customFormat="1" x14ac:dyDescent="0.4">
      <c r="A115" s="26"/>
      <c r="B115" s="26"/>
      <c r="C115" s="26"/>
      <c r="D115" s="26"/>
      <c r="E115" s="26"/>
      <c r="F115" s="26"/>
      <c r="G115" s="27"/>
      <c r="H115" s="27"/>
      <c r="I115" s="26"/>
      <c r="J115" s="27"/>
      <c r="K115" s="26"/>
      <c r="L115" s="26"/>
      <c r="M115" s="26"/>
      <c r="N115" s="26"/>
      <c r="O115" s="255"/>
      <c r="P115" s="26"/>
      <c r="Q115" s="106"/>
      <c r="R115" s="106"/>
      <c r="S115" s="106"/>
      <c r="T115" s="106"/>
      <c r="U115" s="106"/>
      <c r="V115" s="106"/>
      <c r="W115" s="106"/>
      <c r="X115" s="106"/>
      <c r="Y115" s="106"/>
    </row>
    <row r="116" spans="1:25" s="66" customFormat="1" x14ac:dyDescent="0.4">
      <c r="A116" s="26"/>
      <c r="B116" s="26"/>
      <c r="C116" s="26"/>
      <c r="D116" s="26"/>
      <c r="E116" s="26"/>
      <c r="F116" s="26"/>
      <c r="G116" s="27"/>
      <c r="H116" s="27"/>
      <c r="I116" s="26"/>
      <c r="J116" s="27"/>
      <c r="K116" s="26"/>
      <c r="L116" s="26"/>
      <c r="M116" s="26"/>
      <c r="N116" s="26"/>
      <c r="O116" s="255"/>
      <c r="P116" s="26"/>
      <c r="Q116" s="106"/>
      <c r="R116" s="106"/>
      <c r="S116" s="106"/>
      <c r="T116" s="106"/>
      <c r="U116" s="106"/>
      <c r="V116" s="106"/>
      <c r="W116" s="106"/>
      <c r="X116" s="106"/>
      <c r="Y116" s="106"/>
    </row>
    <row r="117" spans="1:25" s="66" customFormat="1" x14ac:dyDescent="0.4">
      <c r="A117" s="26"/>
      <c r="B117" s="26"/>
      <c r="C117" s="26"/>
      <c r="D117" s="26"/>
      <c r="E117" s="26"/>
      <c r="F117" s="26"/>
      <c r="G117" s="27"/>
      <c r="H117" s="27"/>
      <c r="I117" s="26"/>
      <c r="J117" s="27"/>
      <c r="K117" s="26"/>
      <c r="L117" s="26"/>
      <c r="M117" s="26"/>
      <c r="N117" s="26"/>
      <c r="O117" s="255"/>
      <c r="P117" s="26"/>
      <c r="Q117" s="106"/>
      <c r="R117" s="106"/>
      <c r="S117" s="106"/>
      <c r="T117" s="106"/>
      <c r="U117" s="106"/>
      <c r="V117" s="106"/>
      <c r="W117" s="106"/>
      <c r="X117" s="106"/>
      <c r="Y117" s="106"/>
    </row>
    <row r="118" spans="1:25" s="66" customFormat="1" x14ac:dyDescent="0.4">
      <c r="A118" s="26"/>
      <c r="B118" s="26"/>
      <c r="C118" s="26"/>
      <c r="D118" s="26"/>
      <c r="E118" s="26"/>
      <c r="F118" s="26"/>
      <c r="G118" s="27"/>
      <c r="H118" s="27"/>
      <c r="I118" s="26"/>
      <c r="J118" s="27"/>
      <c r="K118" s="26"/>
      <c r="L118" s="26"/>
      <c r="M118" s="26"/>
      <c r="N118" s="26"/>
      <c r="O118" s="255"/>
      <c r="P118" s="26"/>
      <c r="Q118" s="106"/>
      <c r="R118" s="106"/>
      <c r="S118" s="106"/>
      <c r="T118" s="106"/>
      <c r="U118" s="106"/>
      <c r="V118" s="106"/>
      <c r="W118" s="106"/>
      <c r="X118" s="106"/>
      <c r="Y118" s="106"/>
    </row>
    <row r="119" spans="1:25" s="66" customFormat="1" x14ac:dyDescent="0.4">
      <c r="A119" s="26"/>
      <c r="B119" s="26"/>
      <c r="C119" s="26"/>
      <c r="D119" s="26"/>
      <c r="E119" s="26"/>
      <c r="F119" s="26"/>
      <c r="G119" s="27"/>
      <c r="H119" s="27"/>
      <c r="I119" s="26"/>
      <c r="J119" s="27"/>
      <c r="K119" s="26"/>
      <c r="L119" s="26"/>
      <c r="M119" s="26"/>
      <c r="N119" s="26"/>
      <c r="O119" s="255"/>
      <c r="P119" s="26"/>
      <c r="Q119" s="106"/>
      <c r="R119" s="106"/>
      <c r="S119" s="106"/>
      <c r="T119" s="106"/>
      <c r="U119" s="106"/>
      <c r="V119" s="106"/>
      <c r="W119" s="106"/>
      <c r="X119" s="106"/>
      <c r="Y119" s="106"/>
    </row>
    <row r="120" spans="1:25" s="66" customFormat="1" x14ac:dyDescent="0.4">
      <c r="A120" s="26"/>
      <c r="B120" s="26"/>
      <c r="C120" s="26"/>
      <c r="D120" s="26"/>
      <c r="E120" s="26"/>
      <c r="F120" s="26"/>
      <c r="G120" s="27"/>
      <c r="H120" s="27"/>
      <c r="I120" s="26"/>
      <c r="J120" s="27"/>
      <c r="K120" s="26"/>
      <c r="L120" s="26"/>
      <c r="M120" s="26"/>
      <c r="N120" s="26"/>
      <c r="O120" s="255"/>
      <c r="P120" s="26"/>
      <c r="Q120" s="106"/>
      <c r="R120" s="106"/>
      <c r="S120" s="106"/>
      <c r="T120" s="106"/>
      <c r="U120" s="106"/>
      <c r="V120" s="106"/>
      <c r="W120" s="106"/>
      <c r="X120" s="106"/>
      <c r="Y120" s="106"/>
    </row>
    <row r="121" spans="1:25" s="66" customFormat="1" x14ac:dyDescent="0.4">
      <c r="A121" s="26"/>
      <c r="B121" s="26"/>
      <c r="C121" s="26"/>
      <c r="D121" s="26"/>
      <c r="E121" s="26"/>
      <c r="F121" s="26"/>
      <c r="G121" s="27"/>
      <c r="H121" s="27"/>
      <c r="I121" s="26"/>
      <c r="J121" s="27"/>
      <c r="K121" s="26"/>
      <c r="L121" s="26"/>
      <c r="M121" s="26"/>
      <c r="N121" s="26"/>
      <c r="O121" s="255"/>
      <c r="P121" s="26"/>
      <c r="Q121" s="106"/>
      <c r="R121" s="106"/>
      <c r="S121" s="106"/>
      <c r="T121" s="106"/>
      <c r="U121" s="106"/>
      <c r="V121" s="106"/>
      <c r="W121" s="106"/>
      <c r="X121" s="106"/>
      <c r="Y121" s="106"/>
    </row>
    <row r="122" spans="1:25" s="66" customFormat="1" x14ac:dyDescent="0.4">
      <c r="A122" s="26"/>
      <c r="B122" s="26"/>
      <c r="C122" s="26"/>
      <c r="D122" s="26"/>
      <c r="E122" s="26"/>
      <c r="F122" s="26"/>
      <c r="G122" s="27"/>
      <c r="H122" s="27"/>
      <c r="I122" s="26"/>
      <c r="J122" s="27"/>
      <c r="K122" s="26"/>
      <c r="L122" s="26"/>
      <c r="M122" s="26"/>
      <c r="N122" s="26"/>
      <c r="O122" s="255"/>
      <c r="P122" s="26"/>
      <c r="Q122" s="106"/>
      <c r="R122" s="106"/>
      <c r="S122" s="106"/>
      <c r="T122" s="106"/>
      <c r="U122" s="106"/>
      <c r="V122" s="106"/>
      <c r="W122" s="106"/>
      <c r="X122" s="106"/>
      <c r="Y122" s="106"/>
    </row>
    <row r="123" spans="1:25" s="66" customFormat="1" x14ac:dyDescent="0.4">
      <c r="A123" s="26"/>
      <c r="B123" s="26"/>
      <c r="C123" s="26"/>
      <c r="D123" s="26"/>
      <c r="E123" s="26"/>
      <c r="F123" s="26"/>
      <c r="G123" s="27"/>
      <c r="H123" s="27"/>
      <c r="I123" s="26"/>
      <c r="J123" s="27"/>
      <c r="K123" s="26"/>
      <c r="L123" s="26"/>
      <c r="M123" s="26"/>
      <c r="N123" s="26"/>
      <c r="O123" s="255"/>
      <c r="P123" s="26"/>
      <c r="Q123" s="106"/>
      <c r="R123" s="106"/>
      <c r="S123" s="106"/>
      <c r="T123" s="106"/>
      <c r="U123" s="106"/>
      <c r="V123" s="106"/>
      <c r="W123" s="106"/>
      <c r="X123" s="106"/>
      <c r="Y123" s="106"/>
    </row>
    <row r="124" spans="1:25" s="66" customFormat="1" x14ac:dyDescent="0.4">
      <c r="A124" s="26"/>
      <c r="B124" s="26"/>
      <c r="C124" s="26"/>
      <c r="D124" s="26"/>
      <c r="E124" s="26"/>
      <c r="F124" s="26"/>
      <c r="G124" s="27"/>
      <c r="H124" s="27"/>
      <c r="I124" s="26"/>
      <c r="J124" s="27"/>
      <c r="K124" s="26"/>
      <c r="L124" s="26"/>
      <c r="M124" s="26"/>
      <c r="N124" s="26"/>
      <c r="O124" s="255"/>
      <c r="P124" s="26"/>
      <c r="Q124" s="106"/>
      <c r="R124" s="106"/>
      <c r="S124" s="106"/>
      <c r="T124" s="106"/>
      <c r="U124" s="106"/>
      <c r="V124" s="106"/>
      <c r="W124" s="106"/>
      <c r="X124" s="106"/>
      <c r="Y124" s="106"/>
    </row>
    <row r="125" spans="1:25" s="66" customFormat="1" x14ac:dyDescent="0.4">
      <c r="A125" s="26"/>
      <c r="B125" s="26"/>
      <c r="C125" s="26"/>
      <c r="D125" s="26"/>
      <c r="E125" s="26"/>
      <c r="F125" s="26"/>
      <c r="G125" s="27"/>
      <c r="H125" s="27"/>
      <c r="I125" s="26"/>
      <c r="J125" s="27"/>
      <c r="K125" s="26"/>
      <c r="L125" s="26"/>
      <c r="M125" s="26"/>
      <c r="N125" s="26"/>
      <c r="O125" s="255"/>
      <c r="P125" s="26"/>
      <c r="Q125" s="106"/>
      <c r="R125" s="106"/>
      <c r="S125" s="106"/>
      <c r="T125" s="106"/>
      <c r="U125" s="106"/>
      <c r="V125" s="106"/>
      <c r="W125" s="106"/>
      <c r="X125" s="106"/>
      <c r="Y125" s="106"/>
    </row>
    <row r="126" spans="1:25" s="66" customFormat="1" x14ac:dyDescent="0.4">
      <c r="A126" s="26"/>
      <c r="B126" s="26"/>
      <c r="C126" s="26"/>
      <c r="D126" s="26"/>
      <c r="E126" s="26"/>
      <c r="F126" s="26"/>
      <c r="G126" s="27"/>
      <c r="H126" s="27"/>
      <c r="I126" s="26"/>
      <c r="J126" s="27"/>
      <c r="K126" s="26"/>
      <c r="L126" s="26"/>
      <c r="M126" s="26"/>
      <c r="N126" s="26"/>
      <c r="O126" s="255"/>
      <c r="P126" s="26"/>
      <c r="Q126" s="106"/>
      <c r="R126" s="106"/>
      <c r="S126" s="106"/>
      <c r="T126" s="106"/>
      <c r="U126" s="106"/>
      <c r="V126" s="106"/>
      <c r="W126" s="106"/>
      <c r="X126" s="106"/>
      <c r="Y126" s="106"/>
    </row>
    <row r="127" spans="1:25" s="66" customFormat="1" x14ac:dyDescent="0.4">
      <c r="A127" s="26"/>
      <c r="B127" s="26"/>
      <c r="C127" s="26"/>
      <c r="D127" s="26"/>
      <c r="E127" s="26"/>
      <c r="F127" s="26"/>
      <c r="G127" s="27"/>
      <c r="H127" s="27"/>
      <c r="I127" s="26"/>
      <c r="J127" s="27"/>
      <c r="K127" s="26"/>
      <c r="L127" s="26"/>
      <c r="M127" s="26"/>
      <c r="N127" s="26"/>
      <c r="O127" s="255"/>
      <c r="P127" s="26"/>
      <c r="Q127" s="106"/>
      <c r="R127" s="106"/>
      <c r="S127" s="106"/>
      <c r="T127" s="106"/>
      <c r="U127" s="106"/>
      <c r="V127" s="106"/>
      <c r="W127" s="106"/>
      <c r="X127" s="106"/>
      <c r="Y127" s="106"/>
    </row>
    <row r="128" spans="1:25" s="66" customFormat="1" x14ac:dyDescent="0.4">
      <c r="A128" s="26"/>
      <c r="B128" s="26"/>
      <c r="C128" s="26"/>
      <c r="D128" s="26"/>
      <c r="E128" s="26"/>
      <c r="F128" s="26"/>
      <c r="G128" s="27"/>
      <c r="H128" s="27"/>
      <c r="I128" s="26"/>
      <c r="J128" s="27"/>
      <c r="K128" s="26"/>
      <c r="L128" s="26"/>
      <c r="M128" s="26"/>
      <c r="N128" s="26"/>
      <c r="O128" s="255"/>
      <c r="P128" s="26"/>
      <c r="Q128" s="106"/>
      <c r="R128" s="106"/>
      <c r="S128" s="106"/>
      <c r="T128" s="106"/>
      <c r="U128" s="106"/>
      <c r="V128" s="106"/>
      <c r="W128" s="106"/>
      <c r="X128" s="106"/>
      <c r="Y128" s="106"/>
    </row>
    <row r="129" spans="1:25" s="66" customFormat="1" x14ac:dyDescent="0.4">
      <c r="A129" s="26"/>
      <c r="B129" s="26"/>
      <c r="C129" s="26"/>
      <c r="D129" s="26"/>
      <c r="E129" s="26"/>
      <c r="F129" s="26"/>
      <c r="G129" s="27"/>
      <c r="H129" s="27"/>
      <c r="I129" s="26"/>
      <c r="J129" s="27"/>
      <c r="K129" s="26"/>
      <c r="L129" s="26"/>
      <c r="M129" s="26"/>
      <c r="N129" s="26"/>
      <c r="O129" s="255"/>
      <c r="P129" s="26"/>
      <c r="Q129" s="106"/>
      <c r="R129" s="106"/>
      <c r="S129" s="106"/>
      <c r="T129" s="106"/>
      <c r="U129" s="106"/>
      <c r="V129" s="106"/>
      <c r="W129" s="106"/>
      <c r="X129" s="106"/>
      <c r="Y129" s="106"/>
    </row>
    <row r="130" spans="1:25" s="66" customFormat="1" x14ac:dyDescent="0.4">
      <c r="A130" s="26"/>
      <c r="B130" s="26"/>
      <c r="C130" s="26"/>
      <c r="D130" s="26"/>
      <c r="E130" s="26"/>
      <c r="F130" s="26"/>
      <c r="G130" s="27"/>
      <c r="H130" s="27"/>
      <c r="I130" s="26"/>
      <c r="J130" s="27"/>
      <c r="K130" s="26"/>
      <c r="L130" s="26"/>
      <c r="M130" s="26"/>
      <c r="N130" s="26"/>
      <c r="O130" s="255"/>
      <c r="P130" s="26"/>
      <c r="Q130" s="106"/>
      <c r="R130" s="106"/>
      <c r="S130" s="106"/>
      <c r="T130" s="106"/>
      <c r="U130" s="106"/>
      <c r="V130" s="106"/>
      <c r="W130" s="106"/>
      <c r="X130" s="106"/>
      <c r="Y130" s="106"/>
    </row>
    <row r="131" spans="1:25" s="66" customFormat="1" x14ac:dyDescent="0.4">
      <c r="A131" s="26"/>
      <c r="B131" s="26"/>
      <c r="C131" s="26"/>
      <c r="D131" s="26"/>
      <c r="E131" s="26"/>
      <c r="F131" s="26"/>
      <c r="G131" s="27"/>
      <c r="H131" s="27"/>
      <c r="I131" s="26"/>
      <c r="J131" s="27"/>
      <c r="K131" s="26"/>
      <c r="L131" s="26"/>
      <c r="M131" s="26"/>
      <c r="N131" s="26"/>
      <c r="O131" s="255"/>
      <c r="P131" s="26"/>
      <c r="Q131" s="106"/>
      <c r="R131" s="106"/>
      <c r="S131" s="106"/>
      <c r="T131" s="106"/>
      <c r="U131" s="106"/>
      <c r="V131" s="106"/>
      <c r="W131" s="106"/>
      <c r="X131" s="106"/>
      <c r="Y131" s="106"/>
    </row>
    <row r="132" spans="1:25" s="66" customFormat="1" x14ac:dyDescent="0.4">
      <c r="A132" s="26"/>
      <c r="B132" s="26"/>
      <c r="C132" s="26"/>
      <c r="D132" s="26"/>
      <c r="E132" s="26"/>
      <c r="F132" s="26"/>
      <c r="G132" s="27"/>
      <c r="H132" s="27"/>
      <c r="I132" s="26"/>
      <c r="J132" s="27"/>
      <c r="K132" s="26"/>
      <c r="L132" s="26"/>
      <c r="M132" s="26"/>
      <c r="N132" s="26"/>
      <c r="O132" s="255"/>
      <c r="P132" s="26"/>
      <c r="Q132" s="106"/>
      <c r="R132" s="106"/>
      <c r="S132" s="106"/>
      <c r="T132" s="106"/>
      <c r="U132" s="106"/>
      <c r="V132" s="106"/>
      <c r="W132" s="106"/>
      <c r="X132" s="106"/>
      <c r="Y132" s="106"/>
    </row>
    <row r="133" spans="1:25" s="66" customFormat="1" x14ac:dyDescent="0.4">
      <c r="A133" s="26"/>
      <c r="B133" s="26"/>
      <c r="C133" s="26"/>
      <c r="D133" s="26"/>
      <c r="E133" s="26"/>
      <c r="F133" s="26"/>
      <c r="G133" s="27"/>
      <c r="H133" s="27"/>
      <c r="I133" s="26"/>
      <c r="J133" s="27"/>
      <c r="K133" s="26"/>
      <c r="L133" s="26"/>
      <c r="M133" s="26"/>
      <c r="N133" s="26"/>
      <c r="O133" s="255"/>
      <c r="P133" s="26"/>
      <c r="Q133" s="106"/>
      <c r="R133" s="106"/>
      <c r="S133" s="106"/>
      <c r="T133" s="106"/>
      <c r="U133" s="106"/>
      <c r="V133" s="106"/>
      <c r="W133" s="106"/>
      <c r="X133" s="106"/>
      <c r="Y133" s="106"/>
    </row>
    <row r="134" spans="1:25" s="66" customFormat="1" x14ac:dyDescent="0.4">
      <c r="A134" s="26"/>
      <c r="B134" s="26"/>
      <c r="C134" s="26"/>
      <c r="D134" s="26"/>
      <c r="E134" s="26"/>
      <c r="F134" s="26"/>
      <c r="G134" s="27"/>
      <c r="H134" s="27"/>
      <c r="I134" s="26"/>
      <c r="J134" s="27"/>
      <c r="K134" s="26"/>
      <c r="L134" s="26"/>
      <c r="M134" s="26"/>
      <c r="N134" s="26"/>
      <c r="O134" s="255"/>
      <c r="P134" s="26"/>
      <c r="Q134" s="106"/>
      <c r="R134" s="106"/>
      <c r="S134" s="106"/>
      <c r="T134" s="106"/>
      <c r="U134" s="106"/>
      <c r="V134" s="106"/>
      <c r="W134" s="106"/>
      <c r="X134" s="106"/>
      <c r="Y134" s="106"/>
    </row>
    <row r="135" spans="1:25" s="66" customFormat="1" x14ac:dyDescent="0.4">
      <c r="A135" s="26"/>
      <c r="B135" s="26"/>
      <c r="C135" s="26"/>
      <c r="D135" s="26"/>
      <c r="E135" s="26"/>
      <c r="F135" s="26"/>
      <c r="G135" s="27"/>
      <c r="H135" s="27"/>
      <c r="I135" s="26"/>
      <c r="J135" s="27"/>
      <c r="K135" s="26"/>
      <c r="L135" s="26"/>
      <c r="M135" s="26"/>
      <c r="N135" s="26"/>
      <c r="O135" s="255"/>
      <c r="P135" s="26"/>
      <c r="Q135" s="106"/>
      <c r="R135" s="106"/>
      <c r="S135" s="106"/>
      <c r="T135" s="106"/>
      <c r="U135" s="106"/>
      <c r="V135" s="106"/>
      <c r="W135" s="106"/>
      <c r="X135" s="106"/>
      <c r="Y135" s="106"/>
    </row>
    <row r="136" spans="1:25" s="66" customFormat="1" x14ac:dyDescent="0.4">
      <c r="A136" s="26"/>
      <c r="B136" s="26"/>
      <c r="C136" s="26"/>
      <c r="D136" s="26"/>
      <c r="E136" s="26"/>
      <c r="F136" s="26"/>
      <c r="G136" s="27"/>
      <c r="H136" s="27"/>
      <c r="I136" s="26"/>
      <c r="J136" s="27"/>
      <c r="K136" s="26"/>
      <c r="L136" s="26"/>
      <c r="M136" s="26"/>
      <c r="N136" s="26"/>
      <c r="O136" s="255"/>
      <c r="P136" s="26"/>
      <c r="Q136" s="106"/>
      <c r="R136" s="106"/>
      <c r="S136" s="106"/>
      <c r="T136" s="106"/>
      <c r="U136" s="106"/>
      <c r="V136" s="106"/>
      <c r="W136" s="106"/>
      <c r="X136" s="106"/>
      <c r="Y136" s="106"/>
    </row>
    <row r="137" spans="1:25" s="66" customFormat="1" x14ac:dyDescent="0.4">
      <c r="A137" s="26"/>
      <c r="B137" s="26"/>
      <c r="C137" s="26"/>
      <c r="D137" s="26"/>
      <c r="E137" s="26"/>
      <c r="F137" s="26"/>
      <c r="G137" s="27"/>
      <c r="H137" s="27"/>
      <c r="I137" s="26"/>
      <c r="J137" s="27"/>
      <c r="K137" s="26"/>
      <c r="L137" s="26"/>
      <c r="M137" s="26"/>
      <c r="N137" s="26"/>
      <c r="O137" s="255"/>
      <c r="P137" s="26"/>
      <c r="Q137" s="106"/>
      <c r="R137" s="106"/>
      <c r="S137" s="106"/>
      <c r="T137" s="106"/>
      <c r="U137" s="106"/>
      <c r="V137" s="106"/>
      <c r="W137" s="106"/>
      <c r="X137" s="106"/>
      <c r="Y137" s="106"/>
    </row>
    <row r="138" spans="1:25" s="66" customFormat="1" x14ac:dyDescent="0.4">
      <c r="A138" s="26"/>
      <c r="B138" s="26"/>
      <c r="C138" s="26"/>
      <c r="D138" s="26"/>
      <c r="E138" s="26"/>
      <c r="F138" s="26"/>
      <c r="G138" s="27"/>
      <c r="H138" s="27"/>
      <c r="I138" s="26"/>
      <c r="J138" s="27"/>
      <c r="K138" s="26"/>
      <c r="L138" s="26"/>
      <c r="M138" s="26"/>
      <c r="N138" s="26"/>
      <c r="O138" s="255"/>
      <c r="P138" s="26"/>
      <c r="Q138" s="106"/>
      <c r="R138" s="106"/>
      <c r="S138" s="106"/>
      <c r="T138" s="106"/>
      <c r="U138" s="106"/>
      <c r="V138" s="106"/>
      <c r="W138" s="106"/>
      <c r="X138" s="106"/>
      <c r="Y138" s="106"/>
    </row>
    <row r="139" spans="1:25" s="66" customFormat="1" x14ac:dyDescent="0.4">
      <c r="A139" s="26"/>
      <c r="B139" s="26"/>
      <c r="C139" s="26"/>
      <c r="D139" s="26"/>
      <c r="E139" s="26"/>
      <c r="F139" s="26"/>
      <c r="G139" s="27"/>
      <c r="H139" s="27"/>
      <c r="I139" s="26"/>
      <c r="J139" s="27"/>
      <c r="K139" s="26"/>
      <c r="L139" s="26"/>
      <c r="M139" s="26"/>
      <c r="N139" s="26"/>
      <c r="O139" s="255"/>
      <c r="P139" s="26"/>
      <c r="Q139" s="106"/>
      <c r="R139" s="106"/>
      <c r="S139" s="106"/>
      <c r="T139" s="106"/>
      <c r="U139" s="106"/>
      <c r="V139" s="106"/>
      <c r="W139" s="106"/>
      <c r="X139" s="106"/>
      <c r="Y139" s="106"/>
    </row>
    <row r="140" spans="1:25" s="66" customFormat="1" x14ac:dyDescent="0.4">
      <c r="A140" s="26"/>
      <c r="B140" s="26"/>
      <c r="C140" s="26"/>
      <c r="D140" s="26"/>
      <c r="E140" s="26"/>
      <c r="F140" s="26"/>
      <c r="G140" s="27"/>
      <c r="H140" s="27"/>
      <c r="I140" s="26"/>
      <c r="J140" s="27"/>
      <c r="K140" s="26"/>
      <c r="L140" s="26"/>
      <c r="M140" s="26"/>
      <c r="N140" s="26"/>
      <c r="O140" s="255"/>
      <c r="P140" s="26"/>
      <c r="Q140" s="106"/>
      <c r="R140" s="106"/>
      <c r="S140" s="106"/>
      <c r="T140" s="106"/>
      <c r="U140" s="106"/>
      <c r="V140" s="106"/>
      <c r="W140" s="106"/>
      <c r="X140" s="106"/>
      <c r="Y140" s="106"/>
    </row>
    <row r="141" spans="1:25" s="66" customFormat="1" x14ac:dyDescent="0.4">
      <c r="A141" s="26"/>
      <c r="B141" s="26"/>
      <c r="C141" s="26"/>
      <c r="D141" s="26"/>
      <c r="E141" s="26"/>
      <c r="F141" s="26"/>
      <c r="G141" s="27"/>
      <c r="H141" s="27"/>
      <c r="I141" s="26"/>
      <c r="J141" s="27"/>
      <c r="K141" s="26"/>
      <c r="L141" s="26"/>
      <c r="M141" s="26"/>
      <c r="N141" s="26"/>
      <c r="O141" s="255"/>
      <c r="P141" s="26"/>
      <c r="Q141" s="106"/>
      <c r="R141" s="106"/>
      <c r="S141" s="106"/>
      <c r="T141" s="106"/>
      <c r="U141" s="106"/>
      <c r="V141" s="106"/>
      <c r="W141" s="106"/>
      <c r="X141" s="106"/>
      <c r="Y141" s="106"/>
    </row>
    <row r="142" spans="1:25" s="66" customFormat="1" x14ac:dyDescent="0.4">
      <c r="A142" s="26"/>
      <c r="B142" s="26"/>
      <c r="C142" s="26"/>
      <c r="D142" s="26"/>
      <c r="E142" s="26"/>
      <c r="F142" s="26"/>
      <c r="G142" s="27"/>
      <c r="H142" s="27"/>
      <c r="I142" s="26"/>
      <c r="J142" s="27"/>
      <c r="K142" s="26"/>
      <c r="L142" s="26"/>
      <c r="M142" s="26"/>
      <c r="N142" s="26"/>
      <c r="O142" s="255"/>
      <c r="P142" s="26"/>
      <c r="Q142" s="106"/>
      <c r="R142" s="106"/>
      <c r="S142" s="106"/>
      <c r="T142" s="106"/>
      <c r="U142" s="106"/>
      <c r="V142" s="106"/>
      <c r="W142" s="106"/>
      <c r="X142" s="106"/>
      <c r="Y142" s="106"/>
    </row>
    <row r="143" spans="1:25" s="66" customFormat="1" x14ac:dyDescent="0.4">
      <c r="A143" s="26"/>
      <c r="B143" s="26"/>
      <c r="C143" s="26"/>
      <c r="D143" s="26"/>
      <c r="E143" s="26"/>
      <c r="F143" s="26"/>
      <c r="G143" s="27"/>
      <c r="H143" s="27"/>
      <c r="I143" s="26"/>
      <c r="J143" s="27"/>
      <c r="K143" s="26"/>
      <c r="L143" s="26"/>
      <c r="M143" s="26"/>
      <c r="N143" s="26"/>
      <c r="O143" s="255"/>
      <c r="P143" s="26"/>
      <c r="Q143" s="106"/>
      <c r="R143" s="106"/>
      <c r="S143" s="106"/>
      <c r="T143" s="106"/>
      <c r="U143" s="106"/>
      <c r="V143" s="106"/>
      <c r="W143" s="106"/>
      <c r="X143" s="106"/>
      <c r="Y143" s="106"/>
    </row>
    <row r="144" spans="1:25" s="66" customFormat="1" x14ac:dyDescent="0.4">
      <c r="A144" s="26"/>
      <c r="B144" s="26"/>
      <c r="C144" s="26"/>
      <c r="D144" s="26"/>
      <c r="E144" s="26"/>
      <c r="F144" s="26"/>
      <c r="G144" s="27"/>
      <c r="H144" s="27"/>
      <c r="I144" s="26"/>
      <c r="J144" s="27"/>
      <c r="K144" s="26"/>
      <c r="L144" s="26"/>
      <c r="M144" s="26"/>
      <c r="N144" s="26"/>
      <c r="O144" s="255"/>
      <c r="P144" s="26"/>
      <c r="Q144" s="106"/>
      <c r="R144" s="106"/>
      <c r="S144" s="106"/>
      <c r="T144" s="106"/>
      <c r="U144" s="106"/>
      <c r="V144" s="106"/>
      <c r="W144" s="106"/>
      <c r="X144" s="106"/>
      <c r="Y144" s="106"/>
    </row>
    <row r="145" spans="1:25" s="66" customFormat="1" x14ac:dyDescent="0.4">
      <c r="A145" s="26"/>
      <c r="B145" s="26"/>
      <c r="C145" s="26"/>
      <c r="D145" s="26"/>
      <c r="E145" s="26"/>
      <c r="F145" s="26"/>
      <c r="G145" s="27"/>
      <c r="H145" s="27"/>
      <c r="I145" s="26"/>
      <c r="J145" s="27"/>
      <c r="K145" s="26"/>
      <c r="L145" s="26"/>
      <c r="M145" s="26"/>
      <c r="N145" s="26"/>
      <c r="O145" s="255"/>
      <c r="P145" s="26"/>
      <c r="Q145" s="106"/>
      <c r="R145" s="106"/>
      <c r="S145" s="106"/>
      <c r="T145" s="106"/>
      <c r="U145" s="106"/>
      <c r="V145" s="106"/>
      <c r="W145" s="106"/>
      <c r="X145" s="106"/>
      <c r="Y145" s="106"/>
    </row>
    <row r="146" spans="1:25" s="66" customFormat="1" x14ac:dyDescent="0.4">
      <c r="A146" s="26"/>
      <c r="B146" s="26"/>
      <c r="C146" s="26"/>
      <c r="D146" s="26"/>
      <c r="E146" s="26"/>
      <c r="F146" s="26"/>
      <c r="G146" s="27"/>
      <c r="H146" s="27"/>
      <c r="I146" s="26"/>
      <c r="J146" s="27"/>
      <c r="K146" s="26"/>
      <c r="L146" s="26"/>
      <c r="M146" s="26"/>
      <c r="N146" s="26"/>
      <c r="O146" s="255"/>
      <c r="P146" s="26"/>
      <c r="Q146" s="106"/>
      <c r="R146" s="106"/>
      <c r="S146" s="106"/>
      <c r="T146" s="106"/>
      <c r="U146" s="106"/>
      <c r="V146" s="106"/>
      <c r="W146" s="106"/>
      <c r="X146" s="106"/>
      <c r="Y146" s="106"/>
    </row>
    <row r="147" spans="1:25" s="66" customFormat="1" x14ac:dyDescent="0.4">
      <c r="A147" s="26"/>
      <c r="B147" s="26"/>
      <c r="C147" s="26"/>
      <c r="D147" s="26"/>
      <c r="E147" s="26"/>
      <c r="F147" s="26"/>
      <c r="G147" s="27"/>
      <c r="H147" s="27"/>
      <c r="I147" s="26"/>
      <c r="J147" s="27"/>
      <c r="K147" s="26"/>
      <c r="L147" s="26"/>
      <c r="M147" s="26"/>
      <c r="N147" s="26"/>
      <c r="O147" s="255"/>
      <c r="P147" s="26"/>
      <c r="Q147" s="106"/>
      <c r="R147" s="106"/>
      <c r="S147" s="106"/>
      <c r="T147" s="106"/>
      <c r="U147" s="106"/>
      <c r="V147" s="106"/>
      <c r="W147" s="106"/>
      <c r="X147" s="106"/>
      <c r="Y147" s="106"/>
    </row>
    <row r="148" spans="1:25" s="66" customFormat="1" x14ac:dyDescent="0.4">
      <c r="A148" s="26"/>
      <c r="B148" s="26"/>
      <c r="C148" s="26"/>
      <c r="D148" s="26"/>
      <c r="E148" s="26"/>
      <c r="F148" s="26"/>
      <c r="G148" s="27"/>
      <c r="H148" s="27"/>
      <c r="I148" s="26"/>
      <c r="J148" s="27"/>
      <c r="K148" s="26"/>
      <c r="L148" s="26"/>
      <c r="M148" s="26"/>
      <c r="N148" s="26"/>
      <c r="O148" s="255"/>
      <c r="P148" s="26"/>
      <c r="Q148" s="106"/>
      <c r="R148" s="106"/>
      <c r="S148" s="106"/>
      <c r="T148" s="106"/>
      <c r="U148" s="106"/>
      <c r="V148" s="106"/>
      <c r="W148" s="106"/>
      <c r="X148" s="106"/>
      <c r="Y148" s="106"/>
    </row>
    <row r="149" spans="1:25" s="66" customFormat="1" x14ac:dyDescent="0.4">
      <c r="A149" s="26"/>
      <c r="B149" s="26"/>
      <c r="C149" s="26"/>
      <c r="D149" s="26"/>
      <c r="E149" s="26"/>
      <c r="F149" s="26"/>
      <c r="G149" s="27"/>
      <c r="H149" s="27"/>
      <c r="I149" s="26"/>
      <c r="J149" s="27"/>
      <c r="K149" s="26"/>
      <c r="L149" s="26"/>
      <c r="M149" s="26"/>
      <c r="N149" s="26"/>
      <c r="O149" s="255"/>
      <c r="P149" s="26"/>
      <c r="Q149" s="106"/>
      <c r="R149" s="106"/>
      <c r="S149" s="106"/>
      <c r="T149" s="106"/>
      <c r="U149" s="106"/>
      <c r="V149" s="106"/>
      <c r="W149" s="106"/>
      <c r="X149" s="106"/>
      <c r="Y149" s="106"/>
    </row>
    <row r="150" spans="1:25" s="66" customFormat="1" x14ac:dyDescent="0.4">
      <c r="A150" s="26"/>
      <c r="B150" s="26"/>
      <c r="C150" s="26"/>
      <c r="D150" s="26"/>
      <c r="E150" s="26"/>
      <c r="F150" s="26"/>
      <c r="G150" s="27"/>
      <c r="H150" s="27"/>
      <c r="I150" s="26"/>
      <c r="J150" s="27"/>
      <c r="K150" s="26"/>
      <c r="L150" s="26"/>
      <c r="M150" s="26"/>
      <c r="N150" s="26"/>
      <c r="O150" s="255"/>
      <c r="P150" s="26"/>
      <c r="Q150" s="106"/>
      <c r="R150" s="106"/>
      <c r="S150" s="106"/>
      <c r="T150" s="106"/>
      <c r="U150" s="106"/>
      <c r="V150" s="106"/>
      <c r="W150" s="106"/>
      <c r="X150" s="106"/>
      <c r="Y150" s="106"/>
    </row>
  </sheetData>
  <mergeCells count="301">
    <mergeCell ref="C11:C14"/>
    <mergeCell ref="Y79:Y82"/>
    <mergeCell ref="J81:J82"/>
    <mergeCell ref="Q87:U87"/>
    <mergeCell ref="H79:H82"/>
    <mergeCell ref="I79:I82"/>
    <mergeCell ref="J79:J80"/>
    <mergeCell ref="V79:V82"/>
    <mergeCell ref="W79:W82"/>
    <mergeCell ref="X79:X82"/>
    <mergeCell ref="C79:C82"/>
    <mergeCell ref="D79:D82"/>
    <mergeCell ref="E79:E82"/>
    <mergeCell ref="F79:F82"/>
    <mergeCell ref="G79:G82"/>
    <mergeCell ref="J75:J76"/>
    <mergeCell ref="V75:V78"/>
    <mergeCell ref="W75:W78"/>
    <mergeCell ref="X75:X78"/>
    <mergeCell ref="Y75:Y78"/>
    <mergeCell ref="J77:J78"/>
    <mergeCell ref="E75:E78"/>
    <mergeCell ref="F75:F78"/>
    <mergeCell ref="G75:G78"/>
    <mergeCell ref="H75:H78"/>
    <mergeCell ref="I75:I78"/>
    <mergeCell ref="X71:X74"/>
    <mergeCell ref="Y71:Y74"/>
    <mergeCell ref="J73:J74"/>
    <mergeCell ref="E71:E74"/>
    <mergeCell ref="F71:F74"/>
    <mergeCell ref="G71:G74"/>
    <mergeCell ref="H71:H74"/>
    <mergeCell ref="I71:I74"/>
    <mergeCell ref="Y69:Y70"/>
    <mergeCell ref="Z69:Z82"/>
    <mergeCell ref="AA69:AA82"/>
    <mergeCell ref="J71:J72"/>
    <mergeCell ref="V71:V74"/>
    <mergeCell ref="W71:W74"/>
    <mergeCell ref="H69:H70"/>
    <mergeCell ref="I69:I70"/>
    <mergeCell ref="J69:J70"/>
    <mergeCell ref="V69:V70"/>
    <mergeCell ref="W69:W70"/>
    <mergeCell ref="X69:X70"/>
    <mergeCell ref="Y65:Y68"/>
    <mergeCell ref="AA65:AA68"/>
    <mergeCell ref="J67:J68"/>
    <mergeCell ref="C69:C78"/>
    <mergeCell ref="D69:D78"/>
    <mergeCell ref="E69:E70"/>
    <mergeCell ref="F69:F70"/>
    <mergeCell ref="G69:G70"/>
    <mergeCell ref="H65:H68"/>
    <mergeCell ref="I65:I68"/>
    <mergeCell ref="J65:J66"/>
    <mergeCell ref="V65:V68"/>
    <mergeCell ref="W65:W68"/>
    <mergeCell ref="X65:X68"/>
    <mergeCell ref="C65:C68"/>
    <mergeCell ref="D65:D68"/>
    <mergeCell ref="E65:E68"/>
    <mergeCell ref="F65:F68"/>
    <mergeCell ref="G65:G68"/>
    <mergeCell ref="I61:I64"/>
    <mergeCell ref="J61:J62"/>
    <mergeCell ref="V61:V64"/>
    <mergeCell ref="W61:W64"/>
    <mergeCell ref="X61:X64"/>
    <mergeCell ref="Y61:Y64"/>
    <mergeCell ref="J63:J64"/>
    <mergeCell ref="D61:D64"/>
    <mergeCell ref="E61:E64"/>
    <mergeCell ref="F61:F64"/>
    <mergeCell ref="G61:G64"/>
    <mergeCell ref="H61:H64"/>
    <mergeCell ref="X57:X60"/>
    <mergeCell ref="Y57:Y60"/>
    <mergeCell ref="Z57:Z68"/>
    <mergeCell ref="AA57:AA64"/>
    <mergeCell ref="J59:J60"/>
    <mergeCell ref="G57:G60"/>
    <mergeCell ref="H57:H60"/>
    <mergeCell ref="I57:I60"/>
    <mergeCell ref="J57:J58"/>
    <mergeCell ref="V57:V60"/>
    <mergeCell ref="W57:W60"/>
    <mergeCell ref="Z51:Z56"/>
    <mergeCell ref="AA51:AA56"/>
    <mergeCell ref="J53:J54"/>
    <mergeCell ref="J55:J56"/>
    <mergeCell ref="C57:C64"/>
    <mergeCell ref="D57:D60"/>
    <mergeCell ref="E57:E60"/>
    <mergeCell ref="F57:F60"/>
    <mergeCell ref="I51:I56"/>
    <mergeCell ref="J51:J52"/>
    <mergeCell ref="V51:V56"/>
    <mergeCell ref="W51:W56"/>
    <mergeCell ref="X51:X56"/>
    <mergeCell ref="Y51:Y56"/>
    <mergeCell ref="D51:D56"/>
    <mergeCell ref="E51:E56"/>
    <mergeCell ref="F51:F56"/>
    <mergeCell ref="G51:G56"/>
    <mergeCell ref="H51:H56"/>
    <mergeCell ref="Z43:Z50"/>
    <mergeCell ref="AA43:AA50"/>
    <mergeCell ref="J45:J46"/>
    <mergeCell ref="J49:J50"/>
    <mergeCell ref="G43:G50"/>
    <mergeCell ref="I43:I50"/>
    <mergeCell ref="J43:J44"/>
    <mergeCell ref="V43:V50"/>
    <mergeCell ref="W43:W50"/>
    <mergeCell ref="X43:X50"/>
    <mergeCell ref="Y43:Y50"/>
    <mergeCell ref="J47:J48"/>
    <mergeCell ref="D43:D50"/>
    <mergeCell ref="E43:E50"/>
    <mergeCell ref="F43:F50"/>
    <mergeCell ref="H43:H50"/>
    <mergeCell ref="Z35:Z42"/>
    <mergeCell ref="AA35:AA42"/>
    <mergeCell ref="J37:J38"/>
    <mergeCell ref="J39:J40"/>
    <mergeCell ref="J41:J42"/>
    <mergeCell ref="I35:I42"/>
    <mergeCell ref="J35:J36"/>
    <mergeCell ref="V35:V42"/>
    <mergeCell ref="W35:W42"/>
    <mergeCell ref="X35:X42"/>
    <mergeCell ref="Y35:Y42"/>
    <mergeCell ref="J29:J30"/>
    <mergeCell ref="J31:J32"/>
    <mergeCell ref="J33:J34"/>
    <mergeCell ref="D35:D42"/>
    <mergeCell ref="E35:E42"/>
    <mergeCell ref="F35:F42"/>
    <mergeCell ref="G35:G42"/>
    <mergeCell ref="H35:H42"/>
    <mergeCell ref="V27:V34"/>
    <mergeCell ref="W27:W34"/>
    <mergeCell ref="X27:X34"/>
    <mergeCell ref="Y27:Y34"/>
    <mergeCell ref="Z27:Z34"/>
    <mergeCell ref="AA27:AA34"/>
    <mergeCell ref="C27:C56"/>
    <mergeCell ref="D27:D34"/>
    <mergeCell ref="E27:E34"/>
    <mergeCell ref="F27:F34"/>
    <mergeCell ref="G27:G34"/>
    <mergeCell ref="H27:H34"/>
    <mergeCell ref="I27:I34"/>
    <mergeCell ref="J27:J28"/>
    <mergeCell ref="I25:I26"/>
    <mergeCell ref="J25:J26"/>
    <mergeCell ref="V25:V26"/>
    <mergeCell ref="W25:W26"/>
    <mergeCell ref="X25:X26"/>
    <mergeCell ref="Y25:Y26"/>
    <mergeCell ref="X23:X24"/>
    <mergeCell ref="Y23:Y24"/>
    <mergeCell ref="AA23:AA26"/>
    <mergeCell ref="D25:D26"/>
    <mergeCell ref="E25:E26"/>
    <mergeCell ref="F25:F26"/>
    <mergeCell ref="G25:G26"/>
    <mergeCell ref="H25:H26"/>
    <mergeCell ref="G23:G24"/>
    <mergeCell ref="H23:H24"/>
    <mergeCell ref="I23:I24"/>
    <mergeCell ref="J23:J24"/>
    <mergeCell ref="V23:V24"/>
    <mergeCell ref="W23:W24"/>
    <mergeCell ref="V21:V22"/>
    <mergeCell ref="W21:W22"/>
    <mergeCell ref="X21:X22"/>
    <mergeCell ref="Y21:Y22"/>
    <mergeCell ref="C23:C26"/>
    <mergeCell ref="D23:D24"/>
    <mergeCell ref="E23:E24"/>
    <mergeCell ref="F23:F24"/>
    <mergeCell ref="X19:X20"/>
    <mergeCell ref="Y19:Y20"/>
    <mergeCell ref="E21:E22"/>
    <mergeCell ref="F21:F22"/>
    <mergeCell ref="G21:G22"/>
    <mergeCell ref="H21:H22"/>
    <mergeCell ref="I21:I22"/>
    <mergeCell ref="J21:J22"/>
    <mergeCell ref="D19:D22"/>
    <mergeCell ref="E19:E20"/>
    <mergeCell ref="F19:F20"/>
    <mergeCell ref="G19:G20"/>
    <mergeCell ref="H19:H20"/>
    <mergeCell ref="I19:I20"/>
    <mergeCell ref="J19:J20"/>
    <mergeCell ref="V19:V20"/>
    <mergeCell ref="D17:D18"/>
    <mergeCell ref="E17:E18"/>
    <mergeCell ref="F17:F18"/>
    <mergeCell ref="G17:G18"/>
    <mergeCell ref="H17:H18"/>
    <mergeCell ref="I17:I18"/>
    <mergeCell ref="J17:J18"/>
    <mergeCell ref="V17:V18"/>
    <mergeCell ref="J15:J16"/>
    <mergeCell ref="V15:V16"/>
    <mergeCell ref="W15:W16"/>
    <mergeCell ref="X15:X16"/>
    <mergeCell ref="Y15:Y16"/>
    <mergeCell ref="AA15:AA22"/>
    <mergeCell ref="W17:W18"/>
    <mergeCell ref="X17:X18"/>
    <mergeCell ref="Y17:Y18"/>
    <mergeCell ref="W19:W20"/>
    <mergeCell ref="Y13:Y14"/>
    <mergeCell ref="C15:C22"/>
    <mergeCell ref="D15:D16"/>
    <mergeCell ref="E15:E16"/>
    <mergeCell ref="F15:F16"/>
    <mergeCell ref="G15:G16"/>
    <mergeCell ref="H15:H16"/>
    <mergeCell ref="I15:I16"/>
    <mergeCell ref="H13:H14"/>
    <mergeCell ref="I13:I14"/>
    <mergeCell ref="J13:J14"/>
    <mergeCell ref="V13:V14"/>
    <mergeCell ref="W13:W14"/>
    <mergeCell ref="X13:X14"/>
    <mergeCell ref="V11:V12"/>
    <mergeCell ref="W11:W12"/>
    <mergeCell ref="X11:X12"/>
    <mergeCell ref="Y11:Y12"/>
    <mergeCell ref="D13:D14"/>
    <mergeCell ref="E13:E14"/>
    <mergeCell ref="F13:F14"/>
    <mergeCell ref="G13:G14"/>
    <mergeCell ref="D11:D12"/>
    <mergeCell ref="E11:E12"/>
    <mergeCell ref="F11:F12"/>
    <mergeCell ref="G11:G12"/>
    <mergeCell ref="H11:H12"/>
    <mergeCell ref="I11:I12"/>
    <mergeCell ref="J11:J12"/>
    <mergeCell ref="AA11:AA14"/>
    <mergeCell ref="I9:I10"/>
    <mergeCell ref="J9:J10"/>
    <mergeCell ref="V9:V10"/>
    <mergeCell ref="W9:W10"/>
    <mergeCell ref="X9:X10"/>
    <mergeCell ref="Y9:Y10"/>
    <mergeCell ref="D9:D10"/>
    <mergeCell ref="E9:E10"/>
    <mergeCell ref="F9:F10"/>
    <mergeCell ref="G9:G10"/>
    <mergeCell ref="H9:H10"/>
    <mergeCell ref="I7:I8"/>
    <mergeCell ref="J7:J8"/>
    <mergeCell ref="V7:V8"/>
    <mergeCell ref="W7:W8"/>
    <mergeCell ref="X7:X8"/>
    <mergeCell ref="Y7:Y8"/>
    <mergeCell ref="D7:D8"/>
    <mergeCell ref="E7:E8"/>
    <mergeCell ref="F7:F8"/>
    <mergeCell ref="G7:G8"/>
    <mergeCell ref="H7:H8"/>
    <mergeCell ref="I5:I6"/>
    <mergeCell ref="J5:J6"/>
    <mergeCell ref="V5:V6"/>
    <mergeCell ref="W5:W6"/>
    <mergeCell ref="X5:X6"/>
    <mergeCell ref="Y5:Y6"/>
    <mergeCell ref="D5:D6"/>
    <mergeCell ref="E5:E6"/>
    <mergeCell ref="F5:F6"/>
    <mergeCell ref="G5:G6"/>
    <mergeCell ref="H5:H6"/>
    <mergeCell ref="X3:X4"/>
    <mergeCell ref="Y3:Y4"/>
    <mergeCell ref="Z3:Z26"/>
    <mergeCell ref="AA3:AA10"/>
    <mergeCell ref="AB3:AB82"/>
    <mergeCell ref="G3:G4"/>
    <mergeCell ref="H3:H4"/>
    <mergeCell ref="I3:I4"/>
    <mergeCell ref="J3:J4"/>
    <mergeCell ref="V3:V4"/>
    <mergeCell ref="W3:W4"/>
    <mergeCell ref="B1:C1"/>
    <mergeCell ref="E1:AB1"/>
    <mergeCell ref="K2:L2"/>
    <mergeCell ref="A3:A82"/>
    <mergeCell ref="B3:B82"/>
    <mergeCell ref="C3:C10"/>
    <mergeCell ref="D3:D4"/>
    <mergeCell ref="E3:E4"/>
    <mergeCell ref="F3:F4"/>
  </mergeCells>
  <conditionalFormatting sqref="Q89:T89">
    <cfRule type="iconSet" priority="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B182"/>
  <sheetViews>
    <sheetView topLeftCell="E1" zoomScale="70" zoomScaleNormal="70" workbookViewId="0">
      <pane xSplit="2" ySplit="2" topLeftCell="G76" activePane="bottomRight" state="frozen"/>
      <selection activeCell="E1" sqref="E1"/>
      <selection pane="topRight" activeCell="G1" sqref="G1"/>
      <selection pane="bottomLeft" activeCell="E3" sqref="E3"/>
      <selection pane="bottomRight" activeCell="F83" sqref="F83:F90"/>
    </sheetView>
  </sheetViews>
  <sheetFormatPr baseColWidth="10" defaultColWidth="9.109375" defaultRowHeight="13.8" x14ac:dyDescent="0.25"/>
  <cols>
    <col min="1" max="1" width="18.5546875" style="110" customWidth="1"/>
    <col min="2" max="2" width="17.44140625" style="110" customWidth="1"/>
    <col min="3" max="3" width="17.109375" style="110" customWidth="1"/>
    <col min="4" max="4" width="18.44140625" style="110" customWidth="1"/>
    <col min="5" max="5" width="28.44140625" style="110" customWidth="1"/>
    <col min="6" max="6" width="11" style="110" customWidth="1"/>
    <col min="7" max="7" width="24" style="110" customWidth="1"/>
    <col min="8" max="8" width="23" style="110" customWidth="1"/>
    <col min="9" max="9" width="14.5546875" style="110" customWidth="1"/>
    <col min="10" max="10" width="40.5546875" style="110" customWidth="1"/>
    <col min="11" max="11" width="8.88671875" style="110" customWidth="1"/>
    <col min="12" max="12" width="6.5546875" style="110" customWidth="1"/>
    <col min="13" max="16" width="8.5546875" style="110" bestFit="1" customWidth="1"/>
    <col min="17" max="20" width="13.6640625" style="8" customWidth="1"/>
    <col min="21" max="21" width="13.5546875" style="8" customWidth="1"/>
    <col min="22" max="25" width="10" style="8" customWidth="1"/>
    <col min="26" max="26" width="11.44140625" style="110" customWidth="1"/>
    <col min="27" max="27" width="14.33203125" style="110" customWidth="1"/>
    <col min="28" max="28" width="20.44140625" style="110" customWidth="1"/>
    <col min="29" max="16384" width="9.109375" style="110"/>
  </cols>
  <sheetData>
    <row r="1" spans="1:28" ht="29.25" customHeight="1" x14ac:dyDescent="0.25">
      <c r="A1" s="126" t="s">
        <v>0</v>
      </c>
      <c r="B1" s="449" t="s">
        <v>1</v>
      </c>
      <c r="C1" s="450"/>
      <c r="D1" s="125" t="s">
        <v>61</v>
      </c>
      <c r="E1" s="495">
        <v>2024</v>
      </c>
      <c r="F1" s="496"/>
      <c r="G1" s="496"/>
      <c r="H1" s="496"/>
      <c r="I1" s="496"/>
      <c r="J1" s="496"/>
      <c r="K1" s="496"/>
      <c r="L1" s="496"/>
      <c r="M1" s="496"/>
      <c r="N1" s="496"/>
      <c r="O1" s="496"/>
      <c r="P1" s="496"/>
      <c r="Q1" s="496"/>
      <c r="R1" s="496"/>
      <c r="S1" s="496"/>
      <c r="T1" s="496"/>
      <c r="U1" s="496"/>
      <c r="V1" s="496"/>
      <c r="W1" s="496"/>
      <c r="X1" s="496"/>
      <c r="Y1" s="496"/>
      <c r="Z1" s="496"/>
      <c r="AA1" s="496"/>
      <c r="AB1" s="496"/>
    </row>
    <row r="2" spans="1:28" ht="45.75" customHeight="1" x14ac:dyDescent="0.25">
      <c r="A2" s="124" t="s">
        <v>3</v>
      </c>
      <c r="B2" s="123" t="s">
        <v>4</v>
      </c>
      <c r="C2" s="123" t="s">
        <v>112</v>
      </c>
      <c r="D2" s="122" t="s">
        <v>6</v>
      </c>
      <c r="E2" s="121" t="s">
        <v>613</v>
      </c>
      <c r="F2" s="218" t="s">
        <v>114</v>
      </c>
      <c r="G2" s="121" t="s">
        <v>8</v>
      </c>
      <c r="H2" s="121" t="s">
        <v>9</v>
      </c>
      <c r="I2" s="120" t="s">
        <v>10</v>
      </c>
      <c r="J2" s="119" t="s">
        <v>11</v>
      </c>
      <c r="K2" s="451" t="s">
        <v>12</v>
      </c>
      <c r="L2" s="451"/>
      <c r="M2" s="118">
        <v>45352</v>
      </c>
      <c r="N2" s="118">
        <v>45444</v>
      </c>
      <c r="O2" s="118">
        <v>45536</v>
      </c>
      <c r="P2" s="117">
        <v>45627</v>
      </c>
      <c r="Q2" s="139" t="s">
        <v>13</v>
      </c>
      <c r="R2" s="139" t="s">
        <v>14</v>
      </c>
      <c r="S2" s="139" t="s">
        <v>15</v>
      </c>
      <c r="T2" s="139" t="s">
        <v>16</v>
      </c>
      <c r="U2" s="139" t="s">
        <v>17</v>
      </c>
      <c r="V2" s="139" t="s">
        <v>18</v>
      </c>
      <c r="W2" s="139" t="s">
        <v>19</v>
      </c>
      <c r="X2" s="139" t="s">
        <v>20</v>
      </c>
      <c r="Y2" s="139" t="s">
        <v>21</v>
      </c>
      <c r="Z2" s="116" t="s">
        <v>63</v>
      </c>
      <c r="AA2" s="115" t="s">
        <v>23</v>
      </c>
      <c r="AB2" s="114" t="s">
        <v>24</v>
      </c>
    </row>
    <row r="3" spans="1:28" ht="30" customHeight="1" x14ac:dyDescent="0.25">
      <c r="A3" s="452" t="s">
        <v>25</v>
      </c>
      <c r="B3" s="455" t="s">
        <v>323</v>
      </c>
      <c r="C3" s="358" t="s">
        <v>324</v>
      </c>
      <c r="D3" s="456" t="s">
        <v>325</v>
      </c>
      <c r="E3" s="358" t="s">
        <v>326</v>
      </c>
      <c r="F3" s="462">
        <v>95</v>
      </c>
      <c r="G3" s="358" t="s">
        <v>327</v>
      </c>
      <c r="H3" s="457" t="s">
        <v>328</v>
      </c>
      <c r="I3" s="463">
        <f>X3</f>
        <v>0</v>
      </c>
      <c r="J3" s="365" t="s">
        <v>329</v>
      </c>
      <c r="K3" s="145">
        <v>0.15</v>
      </c>
      <c r="L3" s="113" t="s">
        <v>30</v>
      </c>
      <c r="M3" s="112">
        <v>1</v>
      </c>
      <c r="N3" s="112">
        <v>1</v>
      </c>
      <c r="O3" s="112">
        <v>1</v>
      </c>
      <c r="P3" s="111">
        <v>1</v>
      </c>
      <c r="Q3" s="6">
        <f>+SUM(M3:M3)*K3</f>
        <v>0.15</v>
      </c>
      <c r="R3" s="6">
        <f>+SUM(N3:N3)*K3</f>
        <v>0.15</v>
      </c>
      <c r="S3" s="6">
        <f>+SUM(O3:O3)*K3</f>
        <v>0.15</v>
      </c>
      <c r="T3" s="6">
        <f>+SUM(P3:P3)*K3</f>
        <v>0.15</v>
      </c>
      <c r="U3" s="140">
        <f>+MAX(Q3:T3)</f>
        <v>0.15</v>
      </c>
      <c r="V3" s="296">
        <f>+Q4+Q6+Q8+Q10+Q12</f>
        <v>0</v>
      </c>
      <c r="W3" s="296">
        <f>+R4+R6+R8+R10+R12</f>
        <v>0</v>
      </c>
      <c r="X3" s="296">
        <f>+S4+S6+S8+S10+S12</f>
        <v>0</v>
      </c>
      <c r="Y3" s="296">
        <f>+T4+T6+T8+T10+T12</f>
        <v>0</v>
      </c>
      <c r="Z3" s="299" t="s">
        <v>330</v>
      </c>
      <c r="AA3" s="299" t="s">
        <v>331</v>
      </c>
      <c r="AB3" s="497" t="s">
        <v>332</v>
      </c>
    </row>
    <row r="4" spans="1:28" ht="63" customHeight="1" x14ac:dyDescent="0.25">
      <c r="A4" s="453"/>
      <c r="B4" s="455"/>
      <c r="C4" s="358"/>
      <c r="D4" s="456"/>
      <c r="E4" s="358"/>
      <c r="F4" s="447"/>
      <c r="G4" s="358"/>
      <c r="H4" s="457"/>
      <c r="I4" s="464"/>
      <c r="J4" s="365"/>
      <c r="K4" s="176">
        <v>0.15</v>
      </c>
      <c r="L4" s="189" t="s">
        <v>34</v>
      </c>
      <c r="M4" s="45">
        <v>0</v>
      </c>
      <c r="N4" s="45">
        <v>0</v>
      </c>
      <c r="O4" s="45">
        <v>0</v>
      </c>
      <c r="P4" s="104">
        <v>0</v>
      </c>
      <c r="Q4" s="156">
        <f>+SUM(M4:M4)*K4</f>
        <v>0</v>
      </c>
      <c r="R4" s="156">
        <f t="shared" ref="R4:R67" si="0">+SUM(N4:N4)*K4</f>
        <v>0</v>
      </c>
      <c r="S4" s="156">
        <f t="shared" ref="S4:S67" si="1">+SUM(O4:O4)*K4</f>
        <v>0</v>
      </c>
      <c r="T4" s="156">
        <f t="shared" ref="T4:T67" si="2">+SUM(P4:P4)*K4</f>
        <v>0</v>
      </c>
      <c r="U4" s="157">
        <f t="shared" ref="U4:U67" si="3">+MAX(Q4:T4)</f>
        <v>0</v>
      </c>
      <c r="V4" s="297"/>
      <c r="W4" s="297"/>
      <c r="X4" s="297"/>
      <c r="Y4" s="297"/>
      <c r="Z4" s="294"/>
      <c r="AA4" s="294"/>
      <c r="AB4" s="498"/>
    </row>
    <row r="5" spans="1:28" ht="32.25" customHeight="1" x14ac:dyDescent="0.25">
      <c r="A5" s="453"/>
      <c r="B5" s="455"/>
      <c r="C5" s="358"/>
      <c r="D5" s="456"/>
      <c r="E5" s="358"/>
      <c r="F5" s="447"/>
      <c r="G5" s="358"/>
      <c r="H5" s="358" t="s">
        <v>333</v>
      </c>
      <c r="I5" s="464"/>
      <c r="J5" s="365" t="s">
        <v>334</v>
      </c>
      <c r="K5" s="145">
        <v>0.15</v>
      </c>
      <c r="L5" s="113" t="s">
        <v>30</v>
      </c>
      <c r="M5" s="112">
        <v>0.05</v>
      </c>
      <c r="N5" s="112">
        <v>0.25</v>
      </c>
      <c r="O5" s="112">
        <v>0.45</v>
      </c>
      <c r="P5" s="111">
        <v>1</v>
      </c>
      <c r="Q5" s="6">
        <f t="shared" ref="Q5:Q68" si="4">+SUM(M5:M5)*K5</f>
        <v>7.4999999999999997E-3</v>
      </c>
      <c r="R5" s="6">
        <f t="shared" si="0"/>
        <v>3.7499999999999999E-2</v>
      </c>
      <c r="S5" s="6">
        <f t="shared" si="1"/>
        <v>6.7500000000000004E-2</v>
      </c>
      <c r="T5" s="6">
        <f t="shared" si="2"/>
        <v>0.15</v>
      </c>
      <c r="U5" s="140">
        <f t="shared" si="3"/>
        <v>0.15</v>
      </c>
      <c r="V5" s="297"/>
      <c r="W5" s="297"/>
      <c r="X5" s="297"/>
      <c r="Y5" s="297"/>
      <c r="Z5" s="294"/>
      <c r="AA5" s="294"/>
      <c r="AB5" s="498"/>
    </row>
    <row r="6" spans="1:28" ht="32.25" customHeight="1" x14ac:dyDescent="0.25">
      <c r="A6" s="453"/>
      <c r="B6" s="455"/>
      <c r="C6" s="358"/>
      <c r="D6" s="456"/>
      <c r="E6" s="358"/>
      <c r="F6" s="447"/>
      <c r="G6" s="358"/>
      <c r="H6" s="358"/>
      <c r="I6" s="464"/>
      <c r="J6" s="365"/>
      <c r="K6" s="176">
        <v>0.15</v>
      </c>
      <c r="L6" s="189" t="s">
        <v>34</v>
      </c>
      <c r="M6" s="45">
        <v>0</v>
      </c>
      <c r="N6" s="45">
        <v>0</v>
      </c>
      <c r="O6" s="45">
        <v>0</v>
      </c>
      <c r="P6" s="104">
        <v>0</v>
      </c>
      <c r="Q6" s="156">
        <f t="shared" si="4"/>
        <v>0</v>
      </c>
      <c r="R6" s="156">
        <f t="shared" si="0"/>
        <v>0</v>
      </c>
      <c r="S6" s="156">
        <f t="shared" si="1"/>
        <v>0</v>
      </c>
      <c r="T6" s="156">
        <f t="shared" si="2"/>
        <v>0</v>
      </c>
      <c r="U6" s="157">
        <f t="shared" si="3"/>
        <v>0</v>
      </c>
      <c r="V6" s="297"/>
      <c r="W6" s="297"/>
      <c r="X6" s="297"/>
      <c r="Y6" s="297"/>
      <c r="Z6" s="294"/>
      <c r="AA6" s="294"/>
      <c r="AB6" s="498"/>
    </row>
    <row r="7" spans="1:28" ht="32.25" customHeight="1" x14ac:dyDescent="0.25">
      <c r="A7" s="453"/>
      <c r="B7" s="455"/>
      <c r="C7" s="358"/>
      <c r="D7" s="456"/>
      <c r="E7" s="358"/>
      <c r="F7" s="447"/>
      <c r="G7" s="358"/>
      <c r="H7" s="358" t="s">
        <v>335</v>
      </c>
      <c r="I7" s="464"/>
      <c r="J7" s="365" t="s">
        <v>336</v>
      </c>
      <c r="K7" s="145">
        <v>0.4</v>
      </c>
      <c r="L7" s="113" t="s">
        <v>30</v>
      </c>
      <c r="M7" s="112">
        <v>0.03</v>
      </c>
      <c r="N7" s="112">
        <v>0.27</v>
      </c>
      <c r="O7" s="112">
        <v>0.45</v>
      </c>
      <c r="P7" s="111">
        <v>1</v>
      </c>
      <c r="Q7" s="6">
        <f t="shared" si="4"/>
        <v>1.2E-2</v>
      </c>
      <c r="R7" s="6">
        <f t="shared" si="0"/>
        <v>0.10800000000000001</v>
      </c>
      <c r="S7" s="6">
        <f t="shared" si="1"/>
        <v>0.18000000000000002</v>
      </c>
      <c r="T7" s="6">
        <f t="shared" si="2"/>
        <v>0.4</v>
      </c>
      <c r="U7" s="140">
        <f t="shared" si="3"/>
        <v>0.4</v>
      </c>
      <c r="V7" s="297"/>
      <c r="W7" s="297"/>
      <c r="X7" s="297"/>
      <c r="Y7" s="297"/>
      <c r="Z7" s="294"/>
      <c r="AA7" s="294"/>
      <c r="AB7" s="498"/>
    </row>
    <row r="8" spans="1:28" ht="32.25" customHeight="1" x14ac:dyDescent="0.25">
      <c r="A8" s="453"/>
      <c r="B8" s="455"/>
      <c r="C8" s="358"/>
      <c r="D8" s="456"/>
      <c r="E8" s="358"/>
      <c r="F8" s="447"/>
      <c r="G8" s="358"/>
      <c r="H8" s="358"/>
      <c r="I8" s="464"/>
      <c r="J8" s="365"/>
      <c r="K8" s="176">
        <v>0.4</v>
      </c>
      <c r="L8" s="189" t="s">
        <v>34</v>
      </c>
      <c r="M8" s="45">
        <v>0</v>
      </c>
      <c r="N8" s="45">
        <v>0</v>
      </c>
      <c r="O8" s="45">
        <v>0</v>
      </c>
      <c r="P8" s="104">
        <v>0</v>
      </c>
      <c r="Q8" s="156">
        <f t="shared" si="4"/>
        <v>0</v>
      </c>
      <c r="R8" s="156">
        <f t="shared" si="0"/>
        <v>0</v>
      </c>
      <c r="S8" s="156">
        <f t="shared" si="1"/>
        <v>0</v>
      </c>
      <c r="T8" s="156">
        <f t="shared" si="2"/>
        <v>0</v>
      </c>
      <c r="U8" s="157">
        <f t="shared" si="3"/>
        <v>0</v>
      </c>
      <c r="V8" s="297"/>
      <c r="W8" s="297"/>
      <c r="X8" s="297"/>
      <c r="Y8" s="297"/>
      <c r="Z8" s="294"/>
      <c r="AA8" s="294"/>
      <c r="AB8" s="498"/>
    </row>
    <row r="9" spans="1:28" ht="32.25" customHeight="1" x14ac:dyDescent="0.25">
      <c r="A9" s="453"/>
      <c r="B9" s="455"/>
      <c r="C9" s="358"/>
      <c r="D9" s="456"/>
      <c r="E9" s="358"/>
      <c r="F9" s="447"/>
      <c r="G9" s="358"/>
      <c r="H9" s="358" t="s">
        <v>337</v>
      </c>
      <c r="I9" s="464"/>
      <c r="J9" s="365" t="s">
        <v>338</v>
      </c>
      <c r="K9" s="145">
        <v>0.15</v>
      </c>
      <c r="L9" s="113" t="s">
        <v>30</v>
      </c>
      <c r="M9" s="112">
        <v>0</v>
      </c>
      <c r="N9" s="112">
        <v>0</v>
      </c>
      <c r="O9" s="112">
        <v>0.5</v>
      </c>
      <c r="P9" s="111">
        <v>1</v>
      </c>
      <c r="Q9" s="6">
        <f t="shared" si="4"/>
        <v>0</v>
      </c>
      <c r="R9" s="6">
        <f t="shared" si="0"/>
        <v>0</v>
      </c>
      <c r="S9" s="6">
        <f t="shared" si="1"/>
        <v>7.4999999999999997E-2</v>
      </c>
      <c r="T9" s="6">
        <f t="shared" si="2"/>
        <v>0.15</v>
      </c>
      <c r="U9" s="140">
        <f t="shared" si="3"/>
        <v>0.15</v>
      </c>
      <c r="V9" s="297"/>
      <c r="W9" s="297"/>
      <c r="X9" s="297"/>
      <c r="Y9" s="297"/>
      <c r="Z9" s="294"/>
      <c r="AA9" s="294"/>
      <c r="AB9" s="498"/>
    </row>
    <row r="10" spans="1:28" ht="32.25" customHeight="1" x14ac:dyDescent="0.25">
      <c r="A10" s="453"/>
      <c r="B10" s="455"/>
      <c r="C10" s="358"/>
      <c r="D10" s="456"/>
      <c r="E10" s="358"/>
      <c r="F10" s="447"/>
      <c r="G10" s="358"/>
      <c r="H10" s="358"/>
      <c r="I10" s="464"/>
      <c r="J10" s="365"/>
      <c r="K10" s="176">
        <v>0.15</v>
      </c>
      <c r="L10" s="189" t="s">
        <v>34</v>
      </c>
      <c r="M10" s="45">
        <v>0</v>
      </c>
      <c r="N10" s="45">
        <v>0</v>
      </c>
      <c r="O10" s="45">
        <v>0</v>
      </c>
      <c r="P10" s="104">
        <v>0</v>
      </c>
      <c r="Q10" s="156">
        <f t="shared" si="4"/>
        <v>0</v>
      </c>
      <c r="R10" s="156">
        <f t="shared" si="0"/>
        <v>0</v>
      </c>
      <c r="S10" s="156">
        <f t="shared" si="1"/>
        <v>0</v>
      </c>
      <c r="T10" s="156">
        <f t="shared" si="2"/>
        <v>0</v>
      </c>
      <c r="U10" s="157">
        <f t="shared" si="3"/>
        <v>0</v>
      </c>
      <c r="V10" s="297"/>
      <c r="W10" s="297"/>
      <c r="X10" s="297"/>
      <c r="Y10" s="297"/>
      <c r="Z10" s="294"/>
      <c r="AA10" s="294"/>
      <c r="AB10" s="498"/>
    </row>
    <row r="11" spans="1:28" ht="32.25" customHeight="1" x14ac:dyDescent="0.25">
      <c r="A11" s="453"/>
      <c r="B11" s="455"/>
      <c r="C11" s="358"/>
      <c r="D11" s="456"/>
      <c r="E11" s="358"/>
      <c r="F11" s="447"/>
      <c r="G11" s="358"/>
      <c r="H11" s="358" t="s">
        <v>339</v>
      </c>
      <c r="I11" s="464"/>
      <c r="J11" s="458" t="s">
        <v>340</v>
      </c>
      <c r="K11" s="145">
        <v>0.15</v>
      </c>
      <c r="L11" s="113" t="s">
        <v>30</v>
      </c>
      <c r="M11" s="112">
        <v>0</v>
      </c>
      <c r="N11" s="112">
        <v>0</v>
      </c>
      <c r="O11" s="112">
        <v>0</v>
      </c>
      <c r="P11" s="111">
        <v>1</v>
      </c>
      <c r="Q11" s="6">
        <f t="shared" si="4"/>
        <v>0</v>
      </c>
      <c r="R11" s="6">
        <f t="shared" si="0"/>
        <v>0</v>
      </c>
      <c r="S11" s="6">
        <f t="shared" si="1"/>
        <v>0</v>
      </c>
      <c r="T11" s="6">
        <f t="shared" si="2"/>
        <v>0.15</v>
      </c>
      <c r="U11" s="140">
        <f t="shared" si="3"/>
        <v>0.15</v>
      </c>
      <c r="V11" s="297"/>
      <c r="W11" s="297"/>
      <c r="X11" s="297"/>
      <c r="Y11" s="297"/>
      <c r="Z11" s="294"/>
      <c r="AA11" s="294"/>
      <c r="AB11" s="498"/>
    </row>
    <row r="12" spans="1:28" ht="32.25" customHeight="1" x14ac:dyDescent="0.25">
      <c r="A12" s="453"/>
      <c r="B12" s="455"/>
      <c r="C12" s="358"/>
      <c r="D12" s="456"/>
      <c r="E12" s="358"/>
      <c r="F12" s="448"/>
      <c r="G12" s="358"/>
      <c r="H12" s="358"/>
      <c r="I12" s="465"/>
      <c r="J12" s="458"/>
      <c r="K12" s="176">
        <v>0.15</v>
      </c>
      <c r="L12" s="189" t="s">
        <v>34</v>
      </c>
      <c r="M12" s="45">
        <v>0</v>
      </c>
      <c r="N12" s="45">
        <v>0</v>
      </c>
      <c r="O12" s="45">
        <v>0</v>
      </c>
      <c r="P12" s="104">
        <v>0</v>
      </c>
      <c r="Q12" s="156">
        <f t="shared" si="4"/>
        <v>0</v>
      </c>
      <c r="R12" s="156">
        <f t="shared" si="0"/>
        <v>0</v>
      </c>
      <c r="S12" s="156">
        <f t="shared" si="1"/>
        <v>0</v>
      </c>
      <c r="T12" s="156">
        <f t="shared" si="2"/>
        <v>0</v>
      </c>
      <c r="U12" s="157">
        <f t="shared" si="3"/>
        <v>0</v>
      </c>
      <c r="V12" s="298"/>
      <c r="W12" s="298"/>
      <c r="X12" s="298"/>
      <c r="Y12" s="298"/>
      <c r="Z12" s="295"/>
      <c r="AA12" s="295"/>
      <c r="AB12" s="498"/>
    </row>
    <row r="13" spans="1:28" ht="32.25" customHeight="1" x14ac:dyDescent="0.25">
      <c r="A13" s="453"/>
      <c r="B13" s="455"/>
      <c r="C13" s="358"/>
      <c r="D13" s="459" t="s">
        <v>341</v>
      </c>
      <c r="E13" s="365" t="s">
        <v>342</v>
      </c>
      <c r="F13" s="446">
        <v>96</v>
      </c>
      <c r="G13" s="365" t="s">
        <v>343</v>
      </c>
      <c r="H13" s="365" t="s">
        <v>344</v>
      </c>
      <c r="I13" s="460">
        <f>X13</f>
        <v>0</v>
      </c>
      <c r="J13" s="461" t="s">
        <v>345</v>
      </c>
      <c r="K13" s="145">
        <v>0.2</v>
      </c>
      <c r="L13" s="113" t="s">
        <v>30</v>
      </c>
      <c r="M13" s="112">
        <v>1</v>
      </c>
      <c r="N13" s="112">
        <v>1</v>
      </c>
      <c r="O13" s="112">
        <v>1</v>
      </c>
      <c r="P13" s="111">
        <v>1</v>
      </c>
      <c r="Q13" s="6">
        <f t="shared" si="4"/>
        <v>0.2</v>
      </c>
      <c r="R13" s="6">
        <f t="shared" si="0"/>
        <v>0.2</v>
      </c>
      <c r="S13" s="6">
        <f t="shared" si="1"/>
        <v>0.2</v>
      </c>
      <c r="T13" s="6">
        <f t="shared" si="2"/>
        <v>0.2</v>
      </c>
      <c r="U13" s="140">
        <f t="shared" si="3"/>
        <v>0.2</v>
      </c>
      <c r="V13" s="296">
        <f>+Q14+Q16+Q18</f>
        <v>0</v>
      </c>
      <c r="W13" s="296">
        <f>+R14+R16+R18</f>
        <v>0</v>
      </c>
      <c r="X13" s="296">
        <f>+S14+S16+S18</f>
        <v>0</v>
      </c>
      <c r="Y13" s="296">
        <f>+T14+T16+T18</f>
        <v>0</v>
      </c>
      <c r="Z13" s="293" t="s">
        <v>346</v>
      </c>
      <c r="AA13" s="293" t="s">
        <v>347</v>
      </c>
      <c r="AB13" s="498"/>
    </row>
    <row r="14" spans="1:28" ht="32.25" customHeight="1" x14ac:dyDescent="0.25">
      <c r="A14" s="453"/>
      <c r="B14" s="455"/>
      <c r="C14" s="358"/>
      <c r="D14" s="459"/>
      <c r="E14" s="365"/>
      <c r="F14" s="447"/>
      <c r="G14" s="365"/>
      <c r="H14" s="365"/>
      <c r="I14" s="358"/>
      <c r="J14" s="461"/>
      <c r="K14" s="176">
        <v>0.2</v>
      </c>
      <c r="L14" s="189" t="s">
        <v>34</v>
      </c>
      <c r="M14" s="45">
        <v>0</v>
      </c>
      <c r="N14" s="45">
        <v>0</v>
      </c>
      <c r="O14" s="45">
        <v>0</v>
      </c>
      <c r="P14" s="104">
        <v>0</v>
      </c>
      <c r="Q14" s="156">
        <f t="shared" si="4"/>
        <v>0</v>
      </c>
      <c r="R14" s="156">
        <f t="shared" si="0"/>
        <v>0</v>
      </c>
      <c r="S14" s="156">
        <f t="shared" si="1"/>
        <v>0</v>
      </c>
      <c r="T14" s="156">
        <f t="shared" si="2"/>
        <v>0</v>
      </c>
      <c r="U14" s="157">
        <f t="shared" si="3"/>
        <v>0</v>
      </c>
      <c r="V14" s="297"/>
      <c r="W14" s="297"/>
      <c r="X14" s="297"/>
      <c r="Y14" s="297"/>
      <c r="Z14" s="294"/>
      <c r="AA14" s="294"/>
      <c r="AB14" s="498"/>
    </row>
    <row r="15" spans="1:28" ht="32.25" customHeight="1" x14ac:dyDescent="0.25">
      <c r="A15" s="453"/>
      <c r="B15" s="455"/>
      <c r="C15" s="358"/>
      <c r="D15" s="459"/>
      <c r="E15" s="365"/>
      <c r="F15" s="447"/>
      <c r="G15" s="365"/>
      <c r="H15" s="365"/>
      <c r="I15" s="358"/>
      <c r="J15" s="461" t="s">
        <v>348</v>
      </c>
      <c r="K15" s="145">
        <v>0.7</v>
      </c>
      <c r="L15" s="113" t="s">
        <v>30</v>
      </c>
      <c r="M15" s="112">
        <v>0.1</v>
      </c>
      <c r="N15" s="112">
        <v>0.4</v>
      </c>
      <c r="O15" s="112">
        <v>0.8</v>
      </c>
      <c r="P15" s="111">
        <v>1</v>
      </c>
      <c r="Q15" s="6">
        <f t="shared" si="4"/>
        <v>6.9999999999999993E-2</v>
      </c>
      <c r="R15" s="6">
        <f t="shared" si="0"/>
        <v>0.27999999999999997</v>
      </c>
      <c r="S15" s="6">
        <f t="shared" si="1"/>
        <v>0.55999999999999994</v>
      </c>
      <c r="T15" s="6">
        <f t="shared" si="2"/>
        <v>0.7</v>
      </c>
      <c r="U15" s="140">
        <f t="shared" si="3"/>
        <v>0.7</v>
      </c>
      <c r="V15" s="297"/>
      <c r="W15" s="297"/>
      <c r="X15" s="297"/>
      <c r="Y15" s="297"/>
      <c r="Z15" s="294"/>
      <c r="AA15" s="294"/>
      <c r="AB15" s="498"/>
    </row>
    <row r="16" spans="1:28" ht="32.25" customHeight="1" x14ac:dyDescent="0.25">
      <c r="A16" s="453"/>
      <c r="B16" s="455"/>
      <c r="C16" s="358"/>
      <c r="D16" s="459"/>
      <c r="E16" s="365"/>
      <c r="F16" s="447"/>
      <c r="G16" s="365"/>
      <c r="H16" s="365"/>
      <c r="I16" s="358"/>
      <c r="J16" s="461"/>
      <c r="K16" s="176">
        <v>0.7</v>
      </c>
      <c r="L16" s="189" t="s">
        <v>34</v>
      </c>
      <c r="M16" s="45">
        <v>0</v>
      </c>
      <c r="N16" s="45">
        <v>0</v>
      </c>
      <c r="O16" s="45">
        <v>0</v>
      </c>
      <c r="P16" s="104">
        <v>0</v>
      </c>
      <c r="Q16" s="156">
        <f t="shared" si="4"/>
        <v>0</v>
      </c>
      <c r="R16" s="156">
        <f t="shared" si="0"/>
        <v>0</v>
      </c>
      <c r="S16" s="156">
        <f t="shared" si="1"/>
        <v>0</v>
      </c>
      <c r="T16" s="156">
        <f t="shared" si="2"/>
        <v>0</v>
      </c>
      <c r="U16" s="157">
        <f t="shared" si="3"/>
        <v>0</v>
      </c>
      <c r="V16" s="297"/>
      <c r="W16" s="297"/>
      <c r="X16" s="297"/>
      <c r="Y16" s="297"/>
      <c r="Z16" s="294"/>
      <c r="AA16" s="294"/>
      <c r="AB16" s="498"/>
    </row>
    <row r="17" spans="1:28" ht="32.25" customHeight="1" x14ac:dyDescent="0.25">
      <c r="A17" s="453"/>
      <c r="B17" s="455"/>
      <c r="C17" s="358"/>
      <c r="D17" s="459"/>
      <c r="E17" s="365"/>
      <c r="F17" s="447"/>
      <c r="G17" s="365"/>
      <c r="H17" s="365"/>
      <c r="I17" s="358"/>
      <c r="J17" s="461" t="s">
        <v>349</v>
      </c>
      <c r="K17" s="145">
        <v>0.1</v>
      </c>
      <c r="L17" s="113" t="s">
        <v>30</v>
      </c>
      <c r="M17" s="112">
        <v>0.25</v>
      </c>
      <c r="N17" s="112">
        <v>0.5</v>
      </c>
      <c r="O17" s="112">
        <v>0.75</v>
      </c>
      <c r="P17" s="111">
        <v>1</v>
      </c>
      <c r="Q17" s="6">
        <f t="shared" si="4"/>
        <v>2.5000000000000001E-2</v>
      </c>
      <c r="R17" s="6">
        <f t="shared" si="0"/>
        <v>0.05</v>
      </c>
      <c r="S17" s="6">
        <f t="shared" si="1"/>
        <v>7.5000000000000011E-2</v>
      </c>
      <c r="T17" s="6">
        <f t="shared" si="2"/>
        <v>0.1</v>
      </c>
      <c r="U17" s="140">
        <f t="shared" si="3"/>
        <v>0.1</v>
      </c>
      <c r="V17" s="297"/>
      <c r="W17" s="297"/>
      <c r="X17" s="297"/>
      <c r="Y17" s="297"/>
      <c r="Z17" s="294"/>
      <c r="AA17" s="294"/>
      <c r="AB17" s="498"/>
    </row>
    <row r="18" spans="1:28" ht="32.25" customHeight="1" x14ac:dyDescent="0.25">
      <c r="A18" s="453"/>
      <c r="B18" s="455"/>
      <c r="C18" s="358"/>
      <c r="D18" s="459"/>
      <c r="E18" s="365"/>
      <c r="F18" s="448"/>
      <c r="G18" s="365"/>
      <c r="H18" s="365"/>
      <c r="I18" s="358"/>
      <c r="J18" s="461"/>
      <c r="K18" s="176">
        <v>0.1</v>
      </c>
      <c r="L18" s="189" t="s">
        <v>34</v>
      </c>
      <c r="M18" s="45">
        <v>0</v>
      </c>
      <c r="N18" s="45">
        <v>0</v>
      </c>
      <c r="O18" s="45">
        <v>0</v>
      </c>
      <c r="P18" s="104">
        <v>0</v>
      </c>
      <c r="Q18" s="156">
        <f t="shared" si="4"/>
        <v>0</v>
      </c>
      <c r="R18" s="156">
        <f t="shared" si="0"/>
        <v>0</v>
      </c>
      <c r="S18" s="156">
        <f t="shared" si="1"/>
        <v>0</v>
      </c>
      <c r="T18" s="156">
        <f t="shared" si="2"/>
        <v>0</v>
      </c>
      <c r="U18" s="157">
        <f t="shared" si="3"/>
        <v>0</v>
      </c>
      <c r="V18" s="298"/>
      <c r="W18" s="298"/>
      <c r="X18" s="298"/>
      <c r="Y18" s="298"/>
      <c r="Z18" s="294"/>
      <c r="AA18" s="294"/>
      <c r="AB18" s="498"/>
    </row>
    <row r="19" spans="1:28" ht="32.25" customHeight="1" x14ac:dyDescent="0.25">
      <c r="A19" s="453"/>
      <c r="B19" s="455"/>
      <c r="C19" s="358"/>
      <c r="D19" s="466" t="s">
        <v>350</v>
      </c>
      <c r="E19" s="469" t="s">
        <v>351</v>
      </c>
      <c r="F19" s="470">
        <v>97</v>
      </c>
      <c r="G19" s="358" t="s">
        <v>352</v>
      </c>
      <c r="H19" s="358" t="s">
        <v>353</v>
      </c>
      <c r="I19" s="473">
        <f>X19</f>
        <v>0</v>
      </c>
      <c r="J19" s="358" t="s">
        <v>354</v>
      </c>
      <c r="K19" s="145">
        <v>0.5</v>
      </c>
      <c r="L19" s="113" t="s">
        <v>30</v>
      </c>
      <c r="M19" s="112">
        <v>0</v>
      </c>
      <c r="N19" s="112">
        <v>0.2</v>
      </c>
      <c r="O19" s="112">
        <v>0.2</v>
      </c>
      <c r="P19" s="111">
        <v>1</v>
      </c>
      <c r="Q19" s="6">
        <f t="shared" si="4"/>
        <v>0</v>
      </c>
      <c r="R19" s="6">
        <f t="shared" si="0"/>
        <v>0.1</v>
      </c>
      <c r="S19" s="6">
        <f t="shared" si="1"/>
        <v>0.1</v>
      </c>
      <c r="T19" s="6">
        <f t="shared" si="2"/>
        <v>0.5</v>
      </c>
      <c r="U19" s="140">
        <f t="shared" si="3"/>
        <v>0.5</v>
      </c>
      <c r="V19" s="296">
        <f>+Q20+Q22</f>
        <v>0</v>
      </c>
      <c r="W19" s="296">
        <f>+R20+R22</f>
        <v>0</v>
      </c>
      <c r="X19" s="296">
        <f>+S20+S22</f>
        <v>0</v>
      </c>
      <c r="Y19" s="296">
        <f>+T20+T22</f>
        <v>0</v>
      </c>
      <c r="Z19" s="294"/>
      <c r="AA19" s="294"/>
      <c r="AB19" s="498"/>
    </row>
    <row r="20" spans="1:28" ht="32.25" customHeight="1" x14ac:dyDescent="0.25">
      <c r="A20" s="453"/>
      <c r="B20" s="455"/>
      <c r="C20" s="358"/>
      <c r="D20" s="467"/>
      <c r="E20" s="469"/>
      <c r="F20" s="471"/>
      <c r="G20" s="358"/>
      <c r="H20" s="358"/>
      <c r="I20" s="366"/>
      <c r="J20" s="358"/>
      <c r="K20" s="176">
        <v>0.5</v>
      </c>
      <c r="L20" s="189" t="s">
        <v>34</v>
      </c>
      <c r="M20" s="45">
        <v>0</v>
      </c>
      <c r="N20" s="45">
        <v>0</v>
      </c>
      <c r="O20" s="45">
        <v>0</v>
      </c>
      <c r="P20" s="104">
        <v>0</v>
      </c>
      <c r="Q20" s="156">
        <f t="shared" si="4"/>
        <v>0</v>
      </c>
      <c r="R20" s="156">
        <f t="shared" si="0"/>
        <v>0</v>
      </c>
      <c r="S20" s="156">
        <f t="shared" si="1"/>
        <v>0</v>
      </c>
      <c r="T20" s="156">
        <f t="shared" si="2"/>
        <v>0</v>
      </c>
      <c r="U20" s="157">
        <f t="shared" si="3"/>
        <v>0</v>
      </c>
      <c r="V20" s="297"/>
      <c r="W20" s="297"/>
      <c r="X20" s="297"/>
      <c r="Y20" s="297"/>
      <c r="Z20" s="294"/>
      <c r="AA20" s="294"/>
      <c r="AB20" s="498"/>
    </row>
    <row r="21" spans="1:28" ht="32.25" customHeight="1" x14ac:dyDescent="0.25">
      <c r="A21" s="453"/>
      <c r="B21" s="455"/>
      <c r="C21" s="358"/>
      <c r="D21" s="467"/>
      <c r="E21" s="469" t="s">
        <v>355</v>
      </c>
      <c r="F21" s="471"/>
      <c r="G21" s="358" t="s">
        <v>356</v>
      </c>
      <c r="H21" s="358" t="s">
        <v>356</v>
      </c>
      <c r="I21" s="366"/>
      <c r="J21" s="358" t="s">
        <v>357</v>
      </c>
      <c r="K21" s="145">
        <v>0.5</v>
      </c>
      <c r="L21" s="113" t="s">
        <v>30</v>
      </c>
      <c r="M21" s="112">
        <v>0</v>
      </c>
      <c r="N21" s="112">
        <v>0.2</v>
      </c>
      <c r="O21" s="112">
        <v>0.4</v>
      </c>
      <c r="P21" s="111">
        <v>1</v>
      </c>
      <c r="Q21" s="6">
        <f t="shared" si="4"/>
        <v>0</v>
      </c>
      <c r="R21" s="6">
        <f t="shared" si="0"/>
        <v>0.1</v>
      </c>
      <c r="S21" s="6">
        <f t="shared" si="1"/>
        <v>0.2</v>
      </c>
      <c r="T21" s="6">
        <f t="shared" si="2"/>
        <v>0.5</v>
      </c>
      <c r="U21" s="140">
        <f t="shared" si="3"/>
        <v>0.5</v>
      </c>
      <c r="V21" s="297"/>
      <c r="W21" s="297"/>
      <c r="X21" s="297"/>
      <c r="Y21" s="297"/>
      <c r="Z21" s="294"/>
      <c r="AA21" s="294"/>
      <c r="AB21" s="498"/>
    </row>
    <row r="22" spans="1:28" ht="32.25" customHeight="1" x14ac:dyDescent="0.25">
      <c r="A22" s="453"/>
      <c r="B22" s="455"/>
      <c r="C22" s="358"/>
      <c r="D22" s="468"/>
      <c r="E22" s="469"/>
      <c r="F22" s="472"/>
      <c r="G22" s="358"/>
      <c r="H22" s="358"/>
      <c r="I22" s="367"/>
      <c r="J22" s="358"/>
      <c r="K22" s="176">
        <v>0.5</v>
      </c>
      <c r="L22" s="189" t="s">
        <v>34</v>
      </c>
      <c r="M22" s="45">
        <v>0</v>
      </c>
      <c r="N22" s="45">
        <v>0</v>
      </c>
      <c r="O22" s="45">
        <v>0</v>
      </c>
      <c r="P22" s="104">
        <v>0</v>
      </c>
      <c r="Q22" s="156">
        <f t="shared" si="4"/>
        <v>0</v>
      </c>
      <c r="R22" s="156">
        <f t="shared" si="0"/>
        <v>0</v>
      </c>
      <c r="S22" s="156">
        <f t="shared" si="1"/>
        <v>0</v>
      </c>
      <c r="T22" s="156">
        <f t="shared" si="2"/>
        <v>0</v>
      </c>
      <c r="U22" s="157">
        <f t="shared" si="3"/>
        <v>0</v>
      </c>
      <c r="V22" s="298"/>
      <c r="W22" s="298"/>
      <c r="X22" s="298"/>
      <c r="Y22" s="298"/>
      <c r="Z22" s="294"/>
      <c r="AA22" s="294"/>
      <c r="AB22" s="498"/>
    </row>
    <row r="23" spans="1:28" ht="32.25" customHeight="1" x14ac:dyDescent="0.25">
      <c r="A23" s="453"/>
      <c r="B23" s="455"/>
      <c r="C23" s="358"/>
      <c r="D23" s="459" t="s">
        <v>358</v>
      </c>
      <c r="E23" s="365" t="s">
        <v>359</v>
      </c>
      <c r="F23" s="446">
        <v>98</v>
      </c>
      <c r="G23" s="365" t="s">
        <v>360</v>
      </c>
      <c r="H23" s="369" t="s">
        <v>361</v>
      </c>
      <c r="I23" s="474">
        <f>X23</f>
        <v>0</v>
      </c>
      <c r="J23" s="461" t="s">
        <v>362</v>
      </c>
      <c r="K23" s="145">
        <v>0.4</v>
      </c>
      <c r="L23" s="113" t="s">
        <v>30</v>
      </c>
      <c r="M23" s="112">
        <v>0.1</v>
      </c>
      <c r="N23" s="112">
        <v>0.3</v>
      </c>
      <c r="O23" s="112">
        <v>0.5</v>
      </c>
      <c r="P23" s="111">
        <v>1</v>
      </c>
      <c r="Q23" s="6">
        <f t="shared" si="4"/>
        <v>4.0000000000000008E-2</v>
      </c>
      <c r="R23" s="6">
        <f t="shared" si="0"/>
        <v>0.12</v>
      </c>
      <c r="S23" s="6">
        <f t="shared" si="1"/>
        <v>0.2</v>
      </c>
      <c r="T23" s="6">
        <f t="shared" si="2"/>
        <v>0.4</v>
      </c>
      <c r="U23" s="140">
        <f t="shared" si="3"/>
        <v>0.4</v>
      </c>
      <c r="V23" s="296">
        <f>+Q24+Q26+Q28</f>
        <v>0</v>
      </c>
      <c r="W23" s="296">
        <f>+R24+R26+R28</f>
        <v>0</v>
      </c>
      <c r="X23" s="296">
        <f>+S24+S26+S28</f>
        <v>0</v>
      </c>
      <c r="Y23" s="296">
        <f>+T24+T26+T28</f>
        <v>0</v>
      </c>
      <c r="Z23" s="294"/>
      <c r="AA23" s="294"/>
      <c r="AB23" s="498"/>
    </row>
    <row r="24" spans="1:28" ht="32.25" customHeight="1" x14ac:dyDescent="0.25">
      <c r="A24" s="453"/>
      <c r="B24" s="455"/>
      <c r="C24" s="358"/>
      <c r="D24" s="459"/>
      <c r="E24" s="365"/>
      <c r="F24" s="447"/>
      <c r="G24" s="365"/>
      <c r="H24" s="369"/>
      <c r="I24" s="362"/>
      <c r="J24" s="461"/>
      <c r="K24" s="176">
        <v>0.4</v>
      </c>
      <c r="L24" s="189" t="s">
        <v>34</v>
      </c>
      <c r="M24" s="45">
        <v>0</v>
      </c>
      <c r="N24" s="45">
        <v>0</v>
      </c>
      <c r="O24" s="45">
        <v>0</v>
      </c>
      <c r="P24" s="104">
        <v>0</v>
      </c>
      <c r="Q24" s="156">
        <f t="shared" si="4"/>
        <v>0</v>
      </c>
      <c r="R24" s="156">
        <f t="shared" si="0"/>
        <v>0</v>
      </c>
      <c r="S24" s="156">
        <f t="shared" si="1"/>
        <v>0</v>
      </c>
      <c r="T24" s="156">
        <f t="shared" si="2"/>
        <v>0</v>
      </c>
      <c r="U24" s="157">
        <f t="shared" si="3"/>
        <v>0</v>
      </c>
      <c r="V24" s="297"/>
      <c r="W24" s="297"/>
      <c r="X24" s="297"/>
      <c r="Y24" s="297"/>
      <c r="Z24" s="294"/>
      <c r="AA24" s="294"/>
      <c r="AB24" s="498"/>
    </row>
    <row r="25" spans="1:28" ht="32.25" customHeight="1" x14ac:dyDescent="0.25">
      <c r="A25" s="453"/>
      <c r="B25" s="455"/>
      <c r="C25" s="358"/>
      <c r="D25" s="459"/>
      <c r="E25" s="365"/>
      <c r="F25" s="447"/>
      <c r="G25" s="365"/>
      <c r="H25" s="369" t="s">
        <v>361</v>
      </c>
      <c r="I25" s="362"/>
      <c r="J25" s="461" t="s">
        <v>363</v>
      </c>
      <c r="K25" s="145">
        <v>0.2</v>
      </c>
      <c r="L25" s="113" t="s">
        <v>30</v>
      </c>
      <c r="M25" s="112">
        <v>0.1</v>
      </c>
      <c r="N25" s="112">
        <v>0.2</v>
      </c>
      <c r="O25" s="112">
        <v>0.5</v>
      </c>
      <c r="P25" s="111">
        <v>1</v>
      </c>
      <c r="Q25" s="6">
        <f t="shared" si="4"/>
        <v>2.0000000000000004E-2</v>
      </c>
      <c r="R25" s="6">
        <f t="shared" si="0"/>
        <v>4.0000000000000008E-2</v>
      </c>
      <c r="S25" s="6">
        <f t="shared" si="1"/>
        <v>0.1</v>
      </c>
      <c r="T25" s="6">
        <f t="shared" si="2"/>
        <v>0.2</v>
      </c>
      <c r="U25" s="140">
        <f t="shared" si="3"/>
        <v>0.2</v>
      </c>
      <c r="V25" s="297"/>
      <c r="W25" s="297"/>
      <c r="X25" s="297"/>
      <c r="Y25" s="297"/>
      <c r="Z25" s="294"/>
      <c r="AA25" s="294"/>
      <c r="AB25" s="498"/>
    </row>
    <row r="26" spans="1:28" ht="32.25" customHeight="1" x14ac:dyDescent="0.25">
      <c r="A26" s="453"/>
      <c r="B26" s="455"/>
      <c r="C26" s="358"/>
      <c r="D26" s="459"/>
      <c r="E26" s="365"/>
      <c r="F26" s="447"/>
      <c r="G26" s="365"/>
      <c r="H26" s="369"/>
      <c r="I26" s="362"/>
      <c r="J26" s="461"/>
      <c r="K26" s="176">
        <v>0.2</v>
      </c>
      <c r="L26" s="189" t="s">
        <v>34</v>
      </c>
      <c r="M26" s="45">
        <v>0</v>
      </c>
      <c r="N26" s="45">
        <v>0</v>
      </c>
      <c r="O26" s="45">
        <v>0</v>
      </c>
      <c r="P26" s="104">
        <v>0</v>
      </c>
      <c r="Q26" s="156">
        <f t="shared" si="4"/>
        <v>0</v>
      </c>
      <c r="R26" s="156">
        <f t="shared" si="0"/>
        <v>0</v>
      </c>
      <c r="S26" s="156">
        <f t="shared" si="1"/>
        <v>0</v>
      </c>
      <c r="T26" s="156">
        <f t="shared" si="2"/>
        <v>0</v>
      </c>
      <c r="U26" s="157">
        <f t="shared" si="3"/>
        <v>0</v>
      </c>
      <c r="V26" s="297"/>
      <c r="W26" s="297"/>
      <c r="X26" s="297"/>
      <c r="Y26" s="297"/>
      <c r="Z26" s="294"/>
      <c r="AA26" s="294"/>
      <c r="AB26" s="498"/>
    </row>
    <row r="27" spans="1:28" ht="32.25" customHeight="1" x14ac:dyDescent="0.25">
      <c r="A27" s="453"/>
      <c r="B27" s="455"/>
      <c r="C27" s="358"/>
      <c r="D27" s="459"/>
      <c r="E27" s="365"/>
      <c r="F27" s="447"/>
      <c r="G27" s="365"/>
      <c r="H27" s="369" t="s">
        <v>361</v>
      </c>
      <c r="I27" s="362"/>
      <c r="J27" s="461" t="s">
        <v>364</v>
      </c>
      <c r="K27" s="145">
        <v>0.4</v>
      </c>
      <c r="L27" s="113" t="s">
        <v>30</v>
      </c>
      <c r="M27" s="112">
        <v>0</v>
      </c>
      <c r="N27" s="112">
        <v>0.2</v>
      </c>
      <c r="O27" s="112">
        <v>0.6</v>
      </c>
      <c r="P27" s="111">
        <v>1</v>
      </c>
      <c r="Q27" s="6">
        <f t="shared" si="4"/>
        <v>0</v>
      </c>
      <c r="R27" s="6">
        <f t="shared" si="0"/>
        <v>8.0000000000000016E-2</v>
      </c>
      <c r="S27" s="6">
        <f t="shared" si="1"/>
        <v>0.24</v>
      </c>
      <c r="T27" s="6">
        <f t="shared" si="2"/>
        <v>0.4</v>
      </c>
      <c r="U27" s="140">
        <f t="shared" si="3"/>
        <v>0.4</v>
      </c>
      <c r="V27" s="297"/>
      <c r="W27" s="297"/>
      <c r="X27" s="297"/>
      <c r="Y27" s="297"/>
      <c r="Z27" s="294"/>
      <c r="AA27" s="294"/>
      <c r="AB27" s="498"/>
    </row>
    <row r="28" spans="1:28" ht="32.25" customHeight="1" x14ac:dyDescent="0.25">
      <c r="A28" s="453"/>
      <c r="B28" s="455"/>
      <c r="C28" s="358"/>
      <c r="D28" s="459"/>
      <c r="E28" s="365"/>
      <c r="F28" s="448"/>
      <c r="G28" s="365"/>
      <c r="H28" s="369"/>
      <c r="I28" s="363"/>
      <c r="J28" s="461"/>
      <c r="K28" s="176">
        <v>0.4</v>
      </c>
      <c r="L28" s="189" t="s">
        <v>34</v>
      </c>
      <c r="M28" s="45">
        <v>0</v>
      </c>
      <c r="N28" s="45">
        <v>0</v>
      </c>
      <c r="O28" s="45">
        <v>0</v>
      </c>
      <c r="P28" s="104">
        <v>0</v>
      </c>
      <c r="Q28" s="156">
        <f t="shared" si="4"/>
        <v>0</v>
      </c>
      <c r="R28" s="156">
        <f t="shared" si="0"/>
        <v>0</v>
      </c>
      <c r="S28" s="156">
        <f t="shared" si="1"/>
        <v>0</v>
      </c>
      <c r="T28" s="156">
        <f t="shared" si="2"/>
        <v>0</v>
      </c>
      <c r="U28" s="157">
        <f t="shared" si="3"/>
        <v>0</v>
      </c>
      <c r="V28" s="298"/>
      <c r="W28" s="298"/>
      <c r="X28" s="298"/>
      <c r="Y28" s="298"/>
      <c r="Z28" s="294"/>
      <c r="AA28" s="294"/>
      <c r="AB28" s="498"/>
    </row>
    <row r="29" spans="1:28" ht="32.25" customHeight="1" x14ac:dyDescent="0.25">
      <c r="A29" s="453"/>
      <c r="B29" s="455"/>
      <c r="C29" s="477" t="s">
        <v>365</v>
      </c>
      <c r="D29" s="456" t="s">
        <v>366</v>
      </c>
      <c r="E29" s="358" t="s">
        <v>367</v>
      </c>
      <c r="F29" s="446">
        <v>99</v>
      </c>
      <c r="G29" s="360" t="s">
        <v>368</v>
      </c>
      <c r="H29" s="360" t="s">
        <v>369</v>
      </c>
      <c r="I29" s="474">
        <f>X29</f>
        <v>0</v>
      </c>
      <c r="J29" s="461" t="s">
        <v>370</v>
      </c>
      <c r="K29" s="145">
        <v>0.25</v>
      </c>
      <c r="L29" s="113" t="s">
        <v>30</v>
      </c>
      <c r="M29" s="112">
        <v>0</v>
      </c>
      <c r="N29" s="112">
        <v>0.5</v>
      </c>
      <c r="O29" s="112">
        <v>0.8</v>
      </c>
      <c r="P29" s="111">
        <v>1</v>
      </c>
      <c r="Q29" s="6">
        <f t="shared" si="4"/>
        <v>0</v>
      </c>
      <c r="R29" s="6">
        <f t="shared" si="0"/>
        <v>0.125</v>
      </c>
      <c r="S29" s="6">
        <f t="shared" si="1"/>
        <v>0.2</v>
      </c>
      <c r="T29" s="6">
        <f t="shared" si="2"/>
        <v>0.25</v>
      </c>
      <c r="U29" s="140">
        <f t="shared" si="3"/>
        <v>0.25</v>
      </c>
      <c r="V29" s="296">
        <f>+Q30+Q32+Q34+Q36</f>
        <v>0</v>
      </c>
      <c r="W29" s="296">
        <f>+R30+R32+R34+R36</f>
        <v>0</v>
      </c>
      <c r="X29" s="296">
        <f>+S30+S32+S34+S36</f>
        <v>0</v>
      </c>
      <c r="Y29" s="296">
        <f>+T30+T32+T34+T36</f>
        <v>0</v>
      </c>
      <c r="Z29" s="294"/>
      <c r="AA29" s="294"/>
      <c r="AB29" s="498"/>
    </row>
    <row r="30" spans="1:28" ht="32.25" customHeight="1" x14ac:dyDescent="0.25">
      <c r="A30" s="453"/>
      <c r="B30" s="455"/>
      <c r="C30" s="477"/>
      <c r="D30" s="456"/>
      <c r="E30" s="358"/>
      <c r="F30" s="447"/>
      <c r="G30" s="360"/>
      <c r="H30" s="360"/>
      <c r="I30" s="362"/>
      <c r="J30" s="461"/>
      <c r="K30" s="176">
        <v>0.25</v>
      </c>
      <c r="L30" s="189" t="s">
        <v>34</v>
      </c>
      <c r="M30" s="45">
        <v>0</v>
      </c>
      <c r="N30" s="45">
        <v>0</v>
      </c>
      <c r="O30" s="45">
        <v>0</v>
      </c>
      <c r="P30" s="104">
        <v>0</v>
      </c>
      <c r="Q30" s="156">
        <f t="shared" si="4"/>
        <v>0</v>
      </c>
      <c r="R30" s="156">
        <f t="shared" si="0"/>
        <v>0</v>
      </c>
      <c r="S30" s="156">
        <f t="shared" si="1"/>
        <v>0</v>
      </c>
      <c r="T30" s="156">
        <f t="shared" si="2"/>
        <v>0</v>
      </c>
      <c r="U30" s="157">
        <f t="shared" si="3"/>
        <v>0</v>
      </c>
      <c r="V30" s="297"/>
      <c r="W30" s="297"/>
      <c r="X30" s="297"/>
      <c r="Y30" s="297"/>
      <c r="Z30" s="294"/>
      <c r="AA30" s="294"/>
      <c r="AB30" s="498"/>
    </row>
    <row r="31" spans="1:28" ht="32.25" customHeight="1" x14ac:dyDescent="0.25">
      <c r="A31" s="453"/>
      <c r="B31" s="455"/>
      <c r="C31" s="477"/>
      <c r="D31" s="456"/>
      <c r="E31" s="358"/>
      <c r="F31" s="447"/>
      <c r="G31" s="360"/>
      <c r="H31" s="360" t="s">
        <v>371</v>
      </c>
      <c r="I31" s="362"/>
      <c r="J31" s="461" t="s">
        <v>372</v>
      </c>
      <c r="K31" s="145">
        <v>0.25</v>
      </c>
      <c r="L31" s="113" t="s">
        <v>30</v>
      </c>
      <c r="M31" s="112">
        <v>0</v>
      </c>
      <c r="N31" s="112">
        <v>0.5</v>
      </c>
      <c r="O31" s="112">
        <v>0.7</v>
      </c>
      <c r="P31" s="111">
        <v>1</v>
      </c>
      <c r="Q31" s="6">
        <f t="shared" si="4"/>
        <v>0</v>
      </c>
      <c r="R31" s="6">
        <f t="shared" si="0"/>
        <v>0.125</v>
      </c>
      <c r="S31" s="6">
        <f t="shared" si="1"/>
        <v>0.17499999999999999</v>
      </c>
      <c r="T31" s="6">
        <f t="shared" si="2"/>
        <v>0.25</v>
      </c>
      <c r="U31" s="140">
        <f t="shared" si="3"/>
        <v>0.25</v>
      </c>
      <c r="V31" s="297"/>
      <c r="W31" s="297"/>
      <c r="X31" s="297"/>
      <c r="Y31" s="297"/>
      <c r="Z31" s="294"/>
      <c r="AA31" s="294"/>
      <c r="AB31" s="498"/>
    </row>
    <row r="32" spans="1:28" ht="32.25" customHeight="1" x14ac:dyDescent="0.25">
      <c r="A32" s="453"/>
      <c r="B32" s="455"/>
      <c r="C32" s="477"/>
      <c r="D32" s="456"/>
      <c r="E32" s="358"/>
      <c r="F32" s="447"/>
      <c r="G32" s="360"/>
      <c r="H32" s="360"/>
      <c r="I32" s="362"/>
      <c r="J32" s="461"/>
      <c r="K32" s="176">
        <v>0.25</v>
      </c>
      <c r="L32" s="189" t="s">
        <v>34</v>
      </c>
      <c r="M32" s="45">
        <v>0</v>
      </c>
      <c r="N32" s="45">
        <v>0</v>
      </c>
      <c r="O32" s="45">
        <v>0</v>
      </c>
      <c r="P32" s="104">
        <v>0</v>
      </c>
      <c r="Q32" s="156">
        <f t="shared" si="4"/>
        <v>0</v>
      </c>
      <c r="R32" s="156">
        <f t="shared" si="0"/>
        <v>0</v>
      </c>
      <c r="S32" s="156">
        <f t="shared" si="1"/>
        <v>0</v>
      </c>
      <c r="T32" s="156">
        <f t="shared" si="2"/>
        <v>0</v>
      </c>
      <c r="U32" s="157">
        <f t="shared" si="3"/>
        <v>0</v>
      </c>
      <c r="V32" s="297"/>
      <c r="W32" s="297"/>
      <c r="X32" s="297"/>
      <c r="Y32" s="297"/>
      <c r="Z32" s="294"/>
      <c r="AA32" s="294"/>
      <c r="AB32" s="498"/>
    </row>
    <row r="33" spans="1:28" ht="32.25" customHeight="1" x14ac:dyDescent="0.25">
      <c r="A33" s="453"/>
      <c r="B33" s="455"/>
      <c r="C33" s="477"/>
      <c r="D33" s="456"/>
      <c r="E33" s="358"/>
      <c r="F33" s="447"/>
      <c r="G33" s="360"/>
      <c r="H33" s="360" t="s">
        <v>373</v>
      </c>
      <c r="I33" s="362"/>
      <c r="J33" s="461" t="s">
        <v>374</v>
      </c>
      <c r="K33" s="145">
        <v>0.25</v>
      </c>
      <c r="L33" s="113" t="s">
        <v>30</v>
      </c>
      <c r="M33" s="112">
        <v>0.1</v>
      </c>
      <c r="N33" s="112">
        <v>0.6</v>
      </c>
      <c r="O33" s="112">
        <v>0.7</v>
      </c>
      <c r="P33" s="111">
        <v>1</v>
      </c>
      <c r="Q33" s="6">
        <f t="shared" si="4"/>
        <v>2.5000000000000001E-2</v>
      </c>
      <c r="R33" s="6">
        <f t="shared" si="0"/>
        <v>0.15</v>
      </c>
      <c r="S33" s="6">
        <f t="shared" si="1"/>
        <v>0.17499999999999999</v>
      </c>
      <c r="T33" s="6">
        <f t="shared" si="2"/>
        <v>0.25</v>
      </c>
      <c r="U33" s="140">
        <f t="shared" si="3"/>
        <v>0.25</v>
      </c>
      <c r="V33" s="297"/>
      <c r="W33" s="297"/>
      <c r="X33" s="297"/>
      <c r="Y33" s="297"/>
      <c r="Z33" s="294"/>
      <c r="AA33" s="294"/>
      <c r="AB33" s="498"/>
    </row>
    <row r="34" spans="1:28" ht="32.25" customHeight="1" x14ac:dyDescent="0.25">
      <c r="A34" s="453"/>
      <c r="B34" s="455"/>
      <c r="C34" s="477"/>
      <c r="D34" s="456"/>
      <c r="E34" s="358"/>
      <c r="F34" s="447"/>
      <c r="G34" s="360"/>
      <c r="H34" s="360"/>
      <c r="I34" s="362"/>
      <c r="J34" s="461"/>
      <c r="K34" s="176">
        <v>0.25</v>
      </c>
      <c r="L34" s="189" t="s">
        <v>34</v>
      </c>
      <c r="M34" s="45">
        <v>0</v>
      </c>
      <c r="N34" s="45">
        <v>0</v>
      </c>
      <c r="O34" s="45">
        <v>0</v>
      </c>
      <c r="P34" s="104">
        <v>0</v>
      </c>
      <c r="Q34" s="156">
        <f t="shared" si="4"/>
        <v>0</v>
      </c>
      <c r="R34" s="156">
        <f t="shared" si="0"/>
        <v>0</v>
      </c>
      <c r="S34" s="156">
        <f t="shared" si="1"/>
        <v>0</v>
      </c>
      <c r="T34" s="156">
        <f t="shared" si="2"/>
        <v>0</v>
      </c>
      <c r="U34" s="157">
        <f t="shared" si="3"/>
        <v>0</v>
      </c>
      <c r="V34" s="297"/>
      <c r="W34" s="297"/>
      <c r="X34" s="297"/>
      <c r="Y34" s="297"/>
      <c r="Z34" s="294"/>
      <c r="AA34" s="294"/>
      <c r="AB34" s="498"/>
    </row>
    <row r="35" spans="1:28" ht="32.25" customHeight="1" x14ac:dyDescent="0.25">
      <c r="A35" s="453"/>
      <c r="B35" s="455"/>
      <c r="C35" s="477"/>
      <c r="D35" s="456"/>
      <c r="E35" s="358"/>
      <c r="F35" s="447"/>
      <c r="G35" s="360"/>
      <c r="H35" s="360" t="s">
        <v>375</v>
      </c>
      <c r="I35" s="362"/>
      <c r="J35" s="461" t="s">
        <v>376</v>
      </c>
      <c r="K35" s="145">
        <v>0.25</v>
      </c>
      <c r="L35" s="113" t="s">
        <v>30</v>
      </c>
      <c r="M35" s="112">
        <v>0</v>
      </c>
      <c r="N35" s="112">
        <v>0.5</v>
      </c>
      <c r="O35" s="112">
        <v>0.7</v>
      </c>
      <c r="P35" s="111">
        <v>1</v>
      </c>
      <c r="Q35" s="6">
        <f t="shared" si="4"/>
        <v>0</v>
      </c>
      <c r="R35" s="6">
        <f t="shared" si="0"/>
        <v>0.125</v>
      </c>
      <c r="S35" s="6">
        <f t="shared" si="1"/>
        <v>0.17499999999999999</v>
      </c>
      <c r="T35" s="6">
        <f t="shared" si="2"/>
        <v>0.25</v>
      </c>
      <c r="U35" s="140">
        <f t="shared" si="3"/>
        <v>0.25</v>
      </c>
      <c r="V35" s="297"/>
      <c r="W35" s="297"/>
      <c r="X35" s="297"/>
      <c r="Y35" s="297"/>
      <c r="Z35" s="294"/>
      <c r="AA35" s="294"/>
      <c r="AB35" s="498"/>
    </row>
    <row r="36" spans="1:28" ht="15.6" x14ac:dyDescent="0.25">
      <c r="A36" s="453"/>
      <c r="B36" s="455"/>
      <c r="C36" s="477"/>
      <c r="D36" s="456"/>
      <c r="E36" s="358"/>
      <c r="F36" s="448"/>
      <c r="G36" s="360"/>
      <c r="H36" s="360"/>
      <c r="I36" s="363"/>
      <c r="J36" s="461"/>
      <c r="K36" s="176">
        <v>0.25</v>
      </c>
      <c r="L36" s="189" t="s">
        <v>34</v>
      </c>
      <c r="M36" s="45">
        <v>0</v>
      </c>
      <c r="N36" s="45">
        <v>0</v>
      </c>
      <c r="O36" s="45">
        <v>0</v>
      </c>
      <c r="P36" s="104">
        <v>0</v>
      </c>
      <c r="Q36" s="156">
        <f t="shared" si="4"/>
        <v>0</v>
      </c>
      <c r="R36" s="156">
        <f t="shared" si="0"/>
        <v>0</v>
      </c>
      <c r="S36" s="156">
        <f t="shared" si="1"/>
        <v>0</v>
      </c>
      <c r="T36" s="156">
        <f t="shared" si="2"/>
        <v>0</v>
      </c>
      <c r="U36" s="157">
        <f t="shared" si="3"/>
        <v>0</v>
      </c>
      <c r="V36" s="297"/>
      <c r="W36" s="297"/>
      <c r="X36" s="297"/>
      <c r="Y36" s="297"/>
      <c r="Z36" s="294"/>
      <c r="AA36" s="294"/>
      <c r="AB36" s="498"/>
    </row>
    <row r="37" spans="1:28" ht="32.25" customHeight="1" x14ac:dyDescent="0.25">
      <c r="A37" s="453"/>
      <c r="B37" s="455"/>
      <c r="C37" s="360" t="s">
        <v>377</v>
      </c>
      <c r="D37" s="475" t="s">
        <v>378</v>
      </c>
      <c r="E37" s="369" t="s">
        <v>379</v>
      </c>
      <c r="F37" s="478">
        <v>100</v>
      </c>
      <c r="G37" s="360" t="s">
        <v>380</v>
      </c>
      <c r="H37" s="360" t="s">
        <v>381</v>
      </c>
      <c r="I37" s="476">
        <f>X37</f>
        <v>0</v>
      </c>
      <c r="J37" s="480" t="s">
        <v>382</v>
      </c>
      <c r="K37" s="145">
        <v>1</v>
      </c>
      <c r="L37" s="113" t="s">
        <v>30</v>
      </c>
      <c r="M37" s="112">
        <v>0</v>
      </c>
      <c r="N37" s="112">
        <v>0.4</v>
      </c>
      <c r="O37" s="112">
        <v>0.7</v>
      </c>
      <c r="P37" s="111">
        <v>1</v>
      </c>
      <c r="Q37" s="6">
        <f t="shared" si="4"/>
        <v>0</v>
      </c>
      <c r="R37" s="6">
        <f t="shared" si="0"/>
        <v>0.4</v>
      </c>
      <c r="S37" s="6">
        <f t="shared" si="1"/>
        <v>0.7</v>
      </c>
      <c r="T37" s="6">
        <f t="shared" si="2"/>
        <v>1</v>
      </c>
      <c r="U37" s="140">
        <f t="shared" si="3"/>
        <v>1</v>
      </c>
      <c r="V37" s="297">
        <f>+Q38</f>
        <v>0</v>
      </c>
      <c r="W37" s="297">
        <f>+R38</f>
        <v>0</v>
      </c>
      <c r="X37" s="297">
        <f>+S38</f>
        <v>0</v>
      </c>
      <c r="Y37" s="297">
        <f>+T38</f>
        <v>0</v>
      </c>
      <c r="Z37" s="294"/>
      <c r="AA37" s="294"/>
      <c r="AB37" s="498"/>
    </row>
    <row r="38" spans="1:28" ht="15.6" x14ac:dyDescent="0.25">
      <c r="A38" s="453"/>
      <c r="B38" s="455"/>
      <c r="C38" s="360"/>
      <c r="D38" s="475"/>
      <c r="E38" s="369"/>
      <c r="F38" s="479"/>
      <c r="G38" s="360"/>
      <c r="H38" s="360"/>
      <c r="I38" s="360"/>
      <c r="J38" s="480"/>
      <c r="K38" s="176">
        <v>1</v>
      </c>
      <c r="L38" s="189" t="s">
        <v>34</v>
      </c>
      <c r="M38" s="45">
        <v>0</v>
      </c>
      <c r="N38" s="45">
        <v>0</v>
      </c>
      <c r="O38" s="45">
        <v>0</v>
      </c>
      <c r="P38" s="104">
        <v>0</v>
      </c>
      <c r="Q38" s="156">
        <f t="shared" si="4"/>
        <v>0</v>
      </c>
      <c r="R38" s="156">
        <f t="shared" si="0"/>
        <v>0</v>
      </c>
      <c r="S38" s="156">
        <f t="shared" si="1"/>
        <v>0</v>
      </c>
      <c r="T38" s="156">
        <f t="shared" si="2"/>
        <v>0</v>
      </c>
      <c r="U38" s="157">
        <f t="shared" si="3"/>
        <v>0</v>
      </c>
      <c r="V38" s="297"/>
      <c r="W38" s="297"/>
      <c r="X38" s="297"/>
      <c r="Y38" s="297"/>
      <c r="Z38" s="294"/>
      <c r="AA38" s="294"/>
      <c r="AB38" s="498"/>
    </row>
    <row r="39" spans="1:28" ht="32.25" customHeight="1" x14ac:dyDescent="0.25">
      <c r="A39" s="453"/>
      <c r="B39" s="455"/>
      <c r="C39" s="483" t="s">
        <v>383</v>
      </c>
      <c r="D39" s="456" t="s">
        <v>384</v>
      </c>
      <c r="E39" s="482" t="s">
        <v>385</v>
      </c>
      <c r="F39" s="487">
        <v>101</v>
      </c>
      <c r="G39" s="360" t="s">
        <v>386</v>
      </c>
      <c r="H39" s="360" t="s">
        <v>387</v>
      </c>
      <c r="I39" s="474">
        <f>X39</f>
        <v>0</v>
      </c>
      <c r="J39" s="480" t="s">
        <v>388</v>
      </c>
      <c r="K39" s="145">
        <v>0.4</v>
      </c>
      <c r="L39" s="113" t="s">
        <v>30</v>
      </c>
      <c r="M39" s="112">
        <v>0.05</v>
      </c>
      <c r="N39" s="112">
        <v>0.6</v>
      </c>
      <c r="O39" s="112">
        <v>1</v>
      </c>
      <c r="P39" s="111">
        <v>1</v>
      </c>
      <c r="Q39" s="6">
        <f t="shared" si="4"/>
        <v>2.0000000000000004E-2</v>
      </c>
      <c r="R39" s="6">
        <f t="shared" si="0"/>
        <v>0.24</v>
      </c>
      <c r="S39" s="6">
        <f t="shared" si="1"/>
        <v>0.4</v>
      </c>
      <c r="T39" s="6">
        <f t="shared" si="2"/>
        <v>0.4</v>
      </c>
      <c r="U39" s="140">
        <f t="shared" si="3"/>
        <v>0.4</v>
      </c>
      <c r="V39" s="297">
        <f>+Q40+Q42+Q44</f>
        <v>0</v>
      </c>
      <c r="W39" s="297">
        <f>+R40+R42+R44</f>
        <v>0</v>
      </c>
      <c r="X39" s="297">
        <f>+S40+S42+S44</f>
        <v>0</v>
      </c>
      <c r="Y39" s="297">
        <f>+T40+T42+T44</f>
        <v>0</v>
      </c>
      <c r="Z39" s="294"/>
      <c r="AA39" s="294"/>
      <c r="AB39" s="498"/>
    </row>
    <row r="40" spans="1:28" ht="32.25" customHeight="1" x14ac:dyDescent="0.25">
      <c r="A40" s="453"/>
      <c r="B40" s="455"/>
      <c r="C40" s="484"/>
      <c r="D40" s="456"/>
      <c r="E40" s="482"/>
      <c r="F40" s="488"/>
      <c r="G40" s="360"/>
      <c r="H40" s="360"/>
      <c r="I40" s="362"/>
      <c r="J40" s="480"/>
      <c r="K40" s="176">
        <v>0.4</v>
      </c>
      <c r="L40" s="189" t="s">
        <v>34</v>
      </c>
      <c r="M40" s="45">
        <v>0</v>
      </c>
      <c r="N40" s="45">
        <v>0</v>
      </c>
      <c r="O40" s="45">
        <v>0</v>
      </c>
      <c r="P40" s="104">
        <v>0</v>
      </c>
      <c r="Q40" s="156">
        <f t="shared" si="4"/>
        <v>0</v>
      </c>
      <c r="R40" s="156">
        <f t="shared" si="0"/>
        <v>0</v>
      </c>
      <c r="S40" s="156">
        <f t="shared" si="1"/>
        <v>0</v>
      </c>
      <c r="T40" s="156">
        <f t="shared" si="2"/>
        <v>0</v>
      </c>
      <c r="U40" s="157">
        <f t="shared" si="3"/>
        <v>0</v>
      </c>
      <c r="V40" s="297"/>
      <c r="W40" s="297"/>
      <c r="X40" s="297"/>
      <c r="Y40" s="297"/>
      <c r="Z40" s="294"/>
      <c r="AA40" s="294"/>
      <c r="AB40" s="498"/>
    </row>
    <row r="41" spans="1:28" ht="32.25" customHeight="1" x14ac:dyDescent="0.25">
      <c r="A41" s="453"/>
      <c r="B41" s="455"/>
      <c r="C41" s="484"/>
      <c r="D41" s="456"/>
      <c r="E41" s="482"/>
      <c r="F41" s="488"/>
      <c r="G41" s="360"/>
      <c r="H41" s="360" t="s">
        <v>389</v>
      </c>
      <c r="I41" s="362"/>
      <c r="J41" s="480" t="s">
        <v>390</v>
      </c>
      <c r="K41" s="145">
        <v>0.2</v>
      </c>
      <c r="L41" s="113" t="s">
        <v>30</v>
      </c>
      <c r="M41" s="112">
        <v>0</v>
      </c>
      <c r="N41" s="112">
        <v>0.4</v>
      </c>
      <c r="O41" s="112">
        <v>0.4</v>
      </c>
      <c r="P41" s="111">
        <v>1</v>
      </c>
      <c r="Q41" s="6">
        <f t="shared" si="4"/>
        <v>0</v>
      </c>
      <c r="R41" s="141">
        <f t="shared" si="0"/>
        <v>8.0000000000000016E-2</v>
      </c>
      <c r="S41" s="141">
        <f t="shared" si="1"/>
        <v>8.0000000000000016E-2</v>
      </c>
      <c r="T41" s="141">
        <f t="shared" si="2"/>
        <v>0.2</v>
      </c>
      <c r="U41" s="140">
        <f t="shared" si="3"/>
        <v>0.2</v>
      </c>
      <c r="V41" s="297"/>
      <c r="W41" s="297"/>
      <c r="X41" s="297"/>
      <c r="Y41" s="297"/>
      <c r="Z41" s="294"/>
      <c r="AA41" s="294"/>
      <c r="AB41" s="498"/>
    </row>
    <row r="42" spans="1:28" ht="32.25" customHeight="1" x14ac:dyDescent="0.25">
      <c r="A42" s="453"/>
      <c r="B42" s="455"/>
      <c r="C42" s="484"/>
      <c r="D42" s="456"/>
      <c r="E42" s="482"/>
      <c r="F42" s="488"/>
      <c r="G42" s="360"/>
      <c r="H42" s="360"/>
      <c r="I42" s="362"/>
      <c r="J42" s="480"/>
      <c r="K42" s="176">
        <v>0.2</v>
      </c>
      <c r="L42" s="189" t="s">
        <v>34</v>
      </c>
      <c r="M42" s="45">
        <v>0</v>
      </c>
      <c r="N42" s="45">
        <v>0</v>
      </c>
      <c r="O42" s="45">
        <v>0</v>
      </c>
      <c r="P42" s="104">
        <v>0</v>
      </c>
      <c r="Q42" s="156">
        <f t="shared" si="4"/>
        <v>0</v>
      </c>
      <c r="R42" s="156">
        <f t="shared" si="0"/>
        <v>0</v>
      </c>
      <c r="S42" s="156">
        <f t="shared" si="1"/>
        <v>0</v>
      </c>
      <c r="T42" s="156">
        <f t="shared" si="2"/>
        <v>0</v>
      </c>
      <c r="U42" s="160">
        <f t="shared" si="3"/>
        <v>0</v>
      </c>
      <c r="V42" s="297"/>
      <c r="W42" s="297"/>
      <c r="X42" s="297"/>
      <c r="Y42" s="297"/>
      <c r="Z42" s="294"/>
      <c r="AA42" s="294"/>
      <c r="AB42" s="498"/>
    </row>
    <row r="43" spans="1:28" ht="32.25" customHeight="1" x14ac:dyDescent="0.25">
      <c r="A43" s="453"/>
      <c r="B43" s="455"/>
      <c r="C43" s="484"/>
      <c r="D43" s="456"/>
      <c r="E43" s="482"/>
      <c r="F43" s="488"/>
      <c r="G43" s="360"/>
      <c r="H43" s="360" t="s">
        <v>391</v>
      </c>
      <c r="I43" s="362"/>
      <c r="J43" s="480" t="s">
        <v>392</v>
      </c>
      <c r="K43" s="145">
        <v>0.4</v>
      </c>
      <c r="L43" s="113" t="s">
        <v>30</v>
      </c>
      <c r="M43" s="112">
        <v>0</v>
      </c>
      <c r="N43" s="112">
        <v>0.5</v>
      </c>
      <c r="O43" s="112">
        <v>0.75</v>
      </c>
      <c r="P43" s="111">
        <v>1</v>
      </c>
      <c r="Q43" s="6">
        <f t="shared" si="4"/>
        <v>0</v>
      </c>
      <c r="R43" s="6">
        <f t="shared" si="0"/>
        <v>0.2</v>
      </c>
      <c r="S43" s="6">
        <f t="shared" si="1"/>
        <v>0.30000000000000004</v>
      </c>
      <c r="T43" s="6">
        <f t="shared" si="2"/>
        <v>0.4</v>
      </c>
      <c r="U43" s="144">
        <f t="shared" si="3"/>
        <v>0.4</v>
      </c>
      <c r="V43" s="297"/>
      <c r="W43" s="297"/>
      <c r="X43" s="297"/>
      <c r="Y43" s="297"/>
      <c r="Z43" s="294"/>
      <c r="AA43" s="294"/>
      <c r="AB43" s="498"/>
    </row>
    <row r="44" spans="1:28" ht="32.25" customHeight="1" x14ac:dyDescent="0.25">
      <c r="A44" s="453"/>
      <c r="B44" s="455"/>
      <c r="C44" s="484"/>
      <c r="D44" s="456"/>
      <c r="E44" s="482"/>
      <c r="F44" s="489"/>
      <c r="G44" s="360"/>
      <c r="H44" s="360"/>
      <c r="I44" s="363"/>
      <c r="J44" s="480"/>
      <c r="K44" s="176">
        <v>0.4</v>
      </c>
      <c r="L44" s="189" t="s">
        <v>34</v>
      </c>
      <c r="M44" s="45">
        <v>0</v>
      </c>
      <c r="N44" s="45">
        <v>0</v>
      </c>
      <c r="O44" s="45">
        <v>0</v>
      </c>
      <c r="P44" s="104">
        <v>0</v>
      </c>
      <c r="Q44" s="156">
        <f t="shared" si="4"/>
        <v>0</v>
      </c>
      <c r="R44" s="156">
        <f t="shared" si="0"/>
        <v>0</v>
      </c>
      <c r="S44" s="156">
        <f t="shared" si="1"/>
        <v>0</v>
      </c>
      <c r="T44" s="156">
        <f t="shared" si="2"/>
        <v>0</v>
      </c>
      <c r="U44" s="160">
        <f t="shared" si="3"/>
        <v>0</v>
      </c>
      <c r="V44" s="297"/>
      <c r="W44" s="297"/>
      <c r="X44" s="297"/>
      <c r="Y44" s="297"/>
      <c r="Z44" s="294"/>
      <c r="AA44" s="294"/>
      <c r="AB44" s="498"/>
    </row>
    <row r="45" spans="1:28" ht="32.25" customHeight="1" x14ac:dyDescent="0.25">
      <c r="A45" s="453"/>
      <c r="B45" s="455"/>
      <c r="C45" s="484"/>
      <c r="D45" s="486" t="s">
        <v>393</v>
      </c>
      <c r="E45" s="482" t="s">
        <v>394</v>
      </c>
      <c r="F45" s="487">
        <v>102</v>
      </c>
      <c r="G45" s="360" t="s">
        <v>395</v>
      </c>
      <c r="H45" s="360" t="s">
        <v>396</v>
      </c>
      <c r="I45" s="474">
        <f>X45</f>
        <v>0</v>
      </c>
      <c r="J45" s="480" t="s">
        <v>397</v>
      </c>
      <c r="K45" s="145">
        <v>0.4</v>
      </c>
      <c r="L45" s="113" t="s">
        <v>30</v>
      </c>
      <c r="M45" s="112">
        <v>0</v>
      </c>
      <c r="N45" s="112">
        <v>0.3</v>
      </c>
      <c r="O45" s="112">
        <v>0.7</v>
      </c>
      <c r="P45" s="111">
        <v>1</v>
      </c>
      <c r="Q45" s="6">
        <f t="shared" si="4"/>
        <v>0</v>
      </c>
      <c r="R45" s="6">
        <f t="shared" si="0"/>
        <v>0.12</v>
      </c>
      <c r="S45" s="6">
        <f t="shared" si="1"/>
        <v>0.27999999999999997</v>
      </c>
      <c r="T45" s="6">
        <f t="shared" si="2"/>
        <v>0.4</v>
      </c>
      <c r="U45" s="144">
        <f t="shared" si="3"/>
        <v>0.4</v>
      </c>
      <c r="V45" s="297">
        <f>+Q46+Q48+Q50</f>
        <v>0</v>
      </c>
      <c r="W45" s="297">
        <f>+R46+R48+R50</f>
        <v>0</v>
      </c>
      <c r="X45" s="297">
        <f>+S46+S48+S50</f>
        <v>0</v>
      </c>
      <c r="Y45" s="297">
        <f>+T46+T48+T50</f>
        <v>0</v>
      </c>
      <c r="Z45" s="294"/>
      <c r="AA45" s="294"/>
      <c r="AB45" s="498"/>
    </row>
    <row r="46" spans="1:28" ht="32.25" customHeight="1" x14ac:dyDescent="0.25">
      <c r="A46" s="453"/>
      <c r="B46" s="455"/>
      <c r="C46" s="484"/>
      <c r="D46" s="486"/>
      <c r="E46" s="482"/>
      <c r="F46" s="488"/>
      <c r="G46" s="360"/>
      <c r="H46" s="360"/>
      <c r="I46" s="362"/>
      <c r="J46" s="480"/>
      <c r="K46" s="176">
        <v>0.4</v>
      </c>
      <c r="L46" s="189" t="s">
        <v>34</v>
      </c>
      <c r="M46" s="45">
        <v>0</v>
      </c>
      <c r="N46" s="45">
        <v>0</v>
      </c>
      <c r="O46" s="45">
        <v>0</v>
      </c>
      <c r="P46" s="104">
        <v>0</v>
      </c>
      <c r="Q46" s="156">
        <f t="shared" si="4"/>
        <v>0</v>
      </c>
      <c r="R46" s="156">
        <f t="shared" si="0"/>
        <v>0</v>
      </c>
      <c r="S46" s="156">
        <f t="shared" si="1"/>
        <v>0</v>
      </c>
      <c r="T46" s="156">
        <f t="shared" si="2"/>
        <v>0</v>
      </c>
      <c r="U46" s="160">
        <f t="shared" si="3"/>
        <v>0</v>
      </c>
      <c r="V46" s="297"/>
      <c r="W46" s="297"/>
      <c r="X46" s="297"/>
      <c r="Y46" s="297"/>
      <c r="Z46" s="294"/>
      <c r="AA46" s="294"/>
      <c r="AB46" s="498"/>
    </row>
    <row r="47" spans="1:28" ht="32.25" customHeight="1" x14ac:dyDescent="0.25">
      <c r="A47" s="453"/>
      <c r="B47" s="455"/>
      <c r="C47" s="484"/>
      <c r="D47" s="486"/>
      <c r="E47" s="482"/>
      <c r="F47" s="488"/>
      <c r="G47" s="360"/>
      <c r="H47" s="360"/>
      <c r="I47" s="362"/>
      <c r="J47" s="480" t="s">
        <v>398</v>
      </c>
      <c r="K47" s="145">
        <v>0.4</v>
      </c>
      <c r="L47" s="113" t="s">
        <v>30</v>
      </c>
      <c r="M47" s="112">
        <v>0</v>
      </c>
      <c r="N47" s="112">
        <v>0.3</v>
      </c>
      <c r="O47" s="112">
        <v>0.7</v>
      </c>
      <c r="P47" s="111">
        <v>1</v>
      </c>
      <c r="Q47" s="6">
        <f t="shared" si="4"/>
        <v>0</v>
      </c>
      <c r="R47" s="6">
        <f t="shared" si="0"/>
        <v>0.12</v>
      </c>
      <c r="S47" s="6">
        <f t="shared" si="1"/>
        <v>0.27999999999999997</v>
      </c>
      <c r="T47" s="6">
        <f t="shared" si="2"/>
        <v>0.4</v>
      </c>
      <c r="U47" s="144">
        <f t="shared" si="3"/>
        <v>0.4</v>
      </c>
      <c r="V47" s="297"/>
      <c r="W47" s="297"/>
      <c r="X47" s="297"/>
      <c r="Y47" s="297"/>
      <c r="Z47" s="294"/>
      <c r="AA47" s="294"/>
      <c r="AB47" s="498"/>
    </row>
    <row r="48" spans="1:28" ht="32.25" customHeight="1" x14ac:dyDescent="0.25">
      <c r="A48" s="453"/>
      <c r="B48" s="455"/>
      <c r="C48" s="484"/>
      <c r="D48" s="486"/>
      <c r="E48" s="482"/>
      <c r="F48" s="488"/>
      <c r="G48" s="360"/>
      <c r="H48" s="360"/>
      <c r="I48" s="362"/>
      <c r="J48" s="480"/>
      <c r="K48" s="176">
        <v>0.4</v>
      </c>
      <c r="L48" s="189" t="s">
        <v>34</v>
      </c>
      <c r="M48" s="45">
        <v>0</v>
      </c>
      <c r="N48" s="45">
        <v>0</v>
      </c>
      <c r="O48" s="45">
        <v>0</v>
      </c>
      <c r="P48" s="104">
        <v>0</v>
      </c>
      <c r="Q48" s="156">
        <f t="shared" si="4"/>
        <v>0</v>
      </c>
      <c r="R48" s="156">
        <f t="shared" si="0"/>
        <v>0</v>
      </c>
      <c r="S48" s="156">
        <f t="shared" si="1"/>
        <v>0</v>
      </c>
      <c r="T48" s="156">
        <f t="shared" si="2"/>
        <v>0</v>
      </c>
      <c r="U48" s="160">
        <f t="shared" si="3"/>
        <v>0</v>
      </c>
      <c r="V48" s="297"/>
      <c r="W48" s="297"/>
      <c r="X48" s="297"/>
      <c r="Y48" s="297"/>
      <c r="Z48" s="294"/>
      <c r="AA48" s="294"/>
      <c r="AB48" s="498"/>
    </row>
    <row r="49" spans="1:28" ht="32.25" customHeight="1" x14ac:dyDescent="0.25">
      <c r="A49" s="453"/>
      <c r="B49" s="455"/>
      <c r="C49" s="484"/>
      <c r="D49" s="486"/>
      <c r="E49" s="482"/>
      <c r="F49" s="488"/>
      <c r="G49" s="360"/>
      <c r="H49" s="360"/>
      <c r="I49" s="362"/>
      <c r="J49" s="480" t="s">
        <v>399</v>
      </c>
      <c r="K49" s="145">
        <v>0.2</v>
      </c>
      <c r="L49" s="113" t="s">
        <v>30</v>
      </c>
      <c r="M49" s="112">
        <v>0</v>
      </c>
      <c r="N49" s="112">
        <v>0.3</v>
      </c>
      <c r="O49" s="112">
        <v>0.7</v>
      </c>
      <c r="P49" s="111">
        <v>1</v>
      </c>
      <c r="Q49" s="6">
        <f t="shared" si="4"/>
        <v>0</v>
      </c>
      <c r="R49" s="6">
        <f t="shared" si="0"/>
        <v>0.06</v>
      </c>
      <c r="S49" s="6">
        <f t="shared" si="1"/>
        <v>0.13999999999999999</v>
      </c>
      <c r="T49" s="6">
        <f t="shared" si="2"/>
        <v>0.2</v>
      </c>
      <c r="U49" s="144">
        <f t="shared" si="3"/>
        <v>0.2</v>
      </c>
      <c r="V49" s="297"/>
      <c r="W49" s="297"/>
      <c r="X49" s="297"/>
      <c r="Y49" s="297"/>
      <c r="Z49" s="294"/>
      <c r="AA49" s="294"/>
      <c r="AB49" s="498"/>
    </row>
    <row r="50" spans="1:28" ht="32.25" customHeight="1" x14ac:dyDescent="0.25">
      <c r="A50" s="453"/>
      <c r="B50" s="455"/>
      <c r="C50" s="484"/>
      <c r="D50" s="486"/>
      <c r="E50" s="482"/>
      <c r="F50" s="489"/>
      <c r="G50" s="360"/>
      <c r="H50" s="360"/>
      <c r="I50" s="363"/>
      <c r="J50" s="480"/>
      <c r="K50" s="176">
        <v>0.2</v>
      </c>
      <c r="L50" s="189" t="s">
        <v>34</v>
      </c>
      <c r="M50" s="45">
        <v>0</v>
      </c>
      <c r="N50" s="45">
        <v>0</v>
      </c>
      <c r="O50" s="45">
        <v>0</v>
      </c>
      <c r="P50" s="104">
        <v>0</v>
      </c>
      <c r="Q50" s="156">
        <f t="shared" si="4"/>
        <v>0</v>
      </c>
      <c r="R50" s="156">
        <f t="shared" si="0"/>
        <v>0</v>
      </c>
      <c r="S50" s="156">
        <f t="shared" si="1"/>
        <v>0</v>
      </c>
      <c r="T50" s="156">
        <f t="shared" si="2"/>
        <v>0</v>
      </c>
      <c r="U50" s="160">
        <f t="shared" si="3"/>
        <v>0</v>
      </c>
      <c r="V50" s="297"/>
      <c r="W50" s="297"/>
      <c r="X50" s="297"/>
      <c r="Y50" s="297"/>
      <c r="Z50" s="294"/>
      <c r="AA50" s="294"/>
      <c r="AB50" s="498"/>
    </row>
    <row r="51" spans="1:28" ht="32.25" customHeight="1" x14ac:dyDescent="0.25">
      <c r="A51" s="453"/>
      <c r="B51" s="455"/>
      <c r="C51" s="484"/>
      <c r="D51" s="481" t="s">
        <v>400</v>
      </c>
      <c r="E51" s="482" t="s">
        <v>401</v>
      </c>
      <c r="F51" s="487">
        <v>103</v>
      </c>
      <c r="G51" s="360" t="s">
        <v>402</v>
      </c>
      <c r="H51" s="360" t="s">
        <v>403</v>
      </c>
      <c r="I51" s="474">
        <f>X51</f>
        <v>0</v>
      </c>
      <c r="J51" s="480" t="s">
        <v>404</v>
      </c>
      <c r="K51" s="145">
        <v>0.25</v>
      </c>
      <c r="L51" s="113" t="s">
        <v>30</v>
      </c>
      <c r="M51" s="112">
        <v>0.25</v>
      </c>
      <c r="N51" s="112">
        <v>0.5</v>
      </c>
      <c r="O51" s="112">
        <v>0.75</v>
      </c>
      <c r="P51" s="111">
        <v>1</v>
      </c>
      <c r="Q51" s="6">
        <f t="shared" si="4"/>
        <v>6.25E-2</v>
      </c>
      <c r="R51" s="6">
        <f t="shared" si="0"/>
        <v>0.125</v>
      </c>
      <c r="S51" s="6">
        <f t="shared" si="1"/>
        <v>0.1875</v>
      </c>
      <c r="T51" s="6">
        <f t="shared" si="2"/>
        <v>0.25</v>
      </c>
      <c r="U51" s="144">
        <f t="shared" si="3"/>
        <v>0.25</v>
      </c>
      <c r="V51" s="297">
        <f>+Q52+Q54+Q56+Q58</f>
        <v>0</v>
      </c>
      <c r="W51" s="297">
        <f>+R52+R54+R56+R58</f>
        <v>0</v>
      </c>
      <c r="X51" s="297">
        <f>+S52+S54+S56+S58</f>
        <v>0</v>
      </c>
      <c r="Y51" s="297">
        <f>+T52+T54+T56+T58</f>
        <v>0</v>
      </c>
      <c r="Z51" s="294"/>
      <c r="AA51" s="294"/>
      <c r="AB51" s="498"/>
    </row>
    <row r="52" spans="1:28" ht="32.25" customHeight="1" x14ac:dyDescent="0.25">
      <c r="A52" s="453"/>
      <c r="B52" s="455"/>
      <c r="C52" s="484"/>
      <c r="D52" s="481"/>
      <c r="E52" s="482"/>
      <c r="F52" s="488"/>
      <c r="G52" s="360"/>
      <c r="H52" s="360"/>
      <c r="I52" s="362"/>
      <c r="J52" s="480"/>
      <c r="K52" s="176">
        <v>0.25</v>
      </c>
      <c r="L52" s="189" t="s">
        <v>34</v>
      </c>
      <c r="M52" s="45">
        <v>0</v>
      </c>
      <c r="N52" s="45">
        <v>0</v>
      </c>
      <c r="O52" s="45">
        <v>0</v>
      </c>
      <c r="P52" s="104">
        <v>0</v>
      </c>
      <c r="Q52" s="156">
        <f t="shared" si="4"/>
        <v>0</v>
      </c>
      <c r="R52" s="156">
        <f t="shared" si="0"/>
        <v>0</v>
      </c>
      <c r="S52" s="156">
        <f t="shared" si="1"/>
        <v>0</v>
      </c>
      <c r="T52" s="156">
        <f t="shared" si="2"/>
        <v>0</v>
      </c>
      <c r="U52" s="160">
        <f t="shared" si="3"/>
        <v>0</v>
      </c>
      <c r="V52" s="297"/>
      <c r="W52" s="297"/>
      <c r="X52" s="297"/>
      <c r="Y52" s="297"/>
      <c r="Z52" s="294"/>
      <c r="AA52" s="294"/>
      <c r="AB52" s="498"/>
    </row>
    <row r="53" spans="1:28" ht="32.25" customHeight="1" x14ac:dyDescent="0.25">
      <c r="A53" s="453"/>
      <c r="B53" s="455"/>
      <c r="C53" s="484"/>
      <c r="D53" s="481"/>
      <c r="E53" s="482"/>
      <c r="F53" s="488"/>
      <c r="G53" s="360" t="s">
        <v>405</v>
      </c>
      <c r="H53" s="360" t="s">
        <v>403</v>
      </c>
      <c r="I53" s="362"/>
      <c r="J53" s="480" t="s">
        <v>406</v>
      </c>
      <c r="K53" s="145">
        <v>0.25</v>
      </c>
      <c r="L53" s="113" t="s">
        <v>30</v>
      </c>
      <c r="M53" s="112">
        <v>0.25</v>
      </c>
      <c r="N53" s="112">
        <v>0.5</v>
      </c>
      <c r="O53" s="112">
        <v>0.75</v>
      </c>
      <c r="P53" s="111">
        <v>1</v>
      </c>
      <c r="Q53" s="6">
        <f t="shared" si="4"/>
        <v>6.25E-2</v>
      </c>
      <c r="R53" s="6">
        <f t="shared" si="0"/>
        <v>0.125</v>
      </c>
      <c r="S53" s="6">
        <f t="shared" si="1"/>
        <v>0.1875</v>
      </c>
      <c r="T53" s="6">
        <f t="shared" si="2"/>
        <v>0.25</v>
      </c>
      <c r="U53" s="144">
        <f t="shared" si="3"/>
        <v>0.25</v>
      </c>
      <c r="V53" s="297"/>
      <c r="W53" s="297"/>
      <c r="X53" s="297"/>
      <c r="Y53" s="297"/>
      <c r="Z53" s="294"/>
      <c r="AA53" s="294"/>
      <c r="AB53" s="498"/>
    </row>
    <row r="54" spans="1:28" ht="32.25" customHeight="1" x14ac:dyDescent="0.25">
      <c r="A54" s="453"/>
      <c r="B54" s="455"/>
      <c r="C54" s="484"/>
      <c r="D54" s="481"/>
      <c r="E54" s="482"/>
      <c r="F54" s="488"/>
      <c r="G54" s="360"/>
      <c r="H54" s="360"/>
      <c r="I54" s="362"/>
      <c r="J54" s="480"/>
      <c r="K54" s="176">
        <v>0.25</v>
      </c>
      <c r="L54" s="189" t="s">
        <v>34</v>
      </c>
      <c r="M54" s="45">
        <v>0</v>
      </c>
      <c r="N54" s="45">
        <v>0</v>
      </c>
      <c r="O54" s="45">
        <v>0</v>
      </c>
      <c r="P54" s="104">
        <v>0</v>
      </c>
      <c r="Q54" s="156">
        <f t="shared" si="4"/>
        <v>0</v>
      </c>
      <c r="R54" s="156">
        <f t="shared" si="0"/>
        <v>0</v>
      </c>
      <c r="S54" s="156">
        <f t="shared" si="1"/>
        <v>0</v>
      </c>
      <c r="T54" s="156">
        <f t="shared" si="2"/>
        <v>0</v>
      </c>
      <c r="U54" s="160">
        <f t="shared" si="3"/>
        <v>0</v>
      </c>
      <c r="V54" s="297"/>
      <c r="W54" s="297"/>
      <c r="X54" s="297"/>
      <c r="Y54" s="297"/>
      <c r="Z54" s="294"/>
      <c r="AA54" s="294"/>
      <c r="AB54" s="498"/>
    </row>
    <row r="55" spans="1:28" ht="32.25" customHeight="1" x14ac:dyDescent="0.25">
      <c r="A55" s="453"/>
      <c r="B55" s="455"/>
      <c r="C55" s="484"/>
      <c r="D55" s="481"/>
      <c r="E55" s="482"/>
      <c r="F55" s="488"/>
      <c r="G55" s="360" t="s">
        <v>407</v>
      </c>
      <c r="H55" s="360" t="s">
        <v>403</v>
      </c>
      <c r="I55" s="362"/>
      <c r="J55" s="480" t="s">
        <v>408</v>
      </c>
      <c r="K55" s="145">
        <v>0.25</v>
      </c>
      <c r="L55" s="113" t="s">
        <v>30</v>
      </c>
      <c r="M55" s="112">
        <v>0.25</v>
      </c>
      <c r="N55" s="112">
        <v>0.5</v>
      </c>
      <c r="O55" s="112">
        <v>0.75</v>
      </c>
      <c r="P55" s="111">
        <v>1</v>
      </c>
      <c r="Q55" s="6">
        <f t="shared" si="4"/>
        <v>6.25E-2</v>
      </c>
      <c r="R55" s="6">
        <f t="shared" si="0"/>
        <v>0.125</v>
      </c>
      <c r="S55" s="6">
        <f t="shared" si="1"/>
        <v>0.1875</v>
      </c>
      <c r="T55" s="6">
        <f t="shared" si="2"/>
        <v>0.25</v>
      </c>
      <c r="U55" s="144">
        <f t="shared" si="3"/>
        <v>0.25</v>
      </c>
      <c r="V55" s="297"/>
      <c r="W55" s="297"/>
      <c r="X55" s="297"/>
      <c r="Y55" s="297"/>
      <c r="Z55" s="294"/>
      <c r="AA55" s="294"/>
      <c r="AB55" s="498"/>
    </row>
    <row r="56" spans="1:28" ht="32.25" customHeight="1" x14ac:dyDescent="0.25">
      <c r="A56" s="453"/>
      <c r="B56" s="455"/>
      <c r="C56" s="484"/>
      <c r="D56" s="481"/>
      <c r="E56" s="482"/>
      <c r="F56" s="488"/>
      <c r="G56" s="360"/>
      <c r="H56" s="360"/>
      <c r="I56" s="362"/>
      <c r="J56" s="480"/>
      <c r="K56" s="176">
        <v>0.25</v>
      </c>
      <c r="L56" s="189" t="s">
        <v>34</v>
      </c>
      <c r="M56" s="45">
        <v>0</v>
      </c>
      <c r="N56" s="45">
        <v>0</v>
      </c>
      <c r="O56" s="45">
        <v>0</v>
      </c>
      <c r="P56" s="104">
        <v>0</v>
      </c>
      <c r="Q56" s="156">
        <f t="shared" si="4"/>
        <v>0</v>
      </c>
      <c r="R56" s="156">
        <f t="shared" si="0"/>
        <v>0</v>
      </c>
      <c r="S56" s="156">
        <f t="shared" si="1"/>
        <v>0</v>
      </c>
      <c r="T56" s="156">
        <f t="shared" si="2"/>
        <v>0</v>
      </c>
      <c r="U56" s="160">
        <f t="shared" si="3"/>
        <v>0</v>
      </c>
      <c r="V56" s="297"/>
      <c r="W56" s="297"/>
      <c r="X56" s="297"/>
      <c r="Y56" s="297"/>
      <c r="Z56" s="294"/>
      <c r="AA56" s="294"/>
      <c r="AB56" s="498"/>
    </row>
    <row r="57" spans="1:28" ht="32.25" customHeight="1" x14ac:dyDescent="0.25">
      <c r="A57" s="453"/>
      <c r="B57" s="455"/>
      <c r="C57" s="484"/>
      <c r="D57" s="481"/>
      <c r="E57" s="482"/>
      <c r="F57" s="488"/>
      <c r="G57" s="360" t="s">
        <v>409</v>
      </c>
      <c r="H57" s="360" t="s">
        <v>410</v>
      </c>
      <c r="I57" s="362"/>
      <c r="J57" s="480" t="s">
        <v>411</v>
      </c>
      <c r="K57" s="145">
        <v>0.25</v>
      </c>
      <c r="L57" s="113" t="s">
        <v>30</v>
      </c>
      <c r="M57" s="112">
        <v>0.2</v>
      </c>
      <c r="N57" s="112">
        <v>0.5</v>
      </c>
      <c r="O57" s="112">
        <v>0.75</v>
      </c>
      <c r="P57" s="111">
        <v>1</v>
      </c>
      <c r="Q57" s="6">
        <f t="shared" si="4"/>
        <v>0.05</v>
      </c>
      <c r="R57" s="6">
        <f t="shared" si="0"/>
        <v>0.125</v>
      </c>
      <c r="S57" s="6">
        <f t="shared" si="1"/>
        <v>0.1875</v>
      </c>
      <c r="T57" s="6">
        <f t="shared" si="2"/>
        <v>0.25</v>
      </c>
      <c r="U57" s="144">
        <f t="shared" si="3"/>
        <v>0.25</v>
      </c>
      <c r="V57" s="297"/>
      <c r="W57" s="297"/>
      <c r="X57" s="297"/>
      <c r="Y57" s="297"/>
      <c r="Z57" s="294"/>
      <c r="AA57" s="294"/>
      <c r="AB57" s="498"/>
    </row>
    <row r="58" spans="1:28" ht="32.25" customHeight="1" x14ac:dyDescent="0.25">
      <c r="A58" s="453"/>
      <c r="B58" s="455"/>
      <c r="C58" s="484"/>
      <c r="D58" s="481"/>
      <c r="E58" s="482"/>
      <c r="F58" s="489"/>
      <c r="G58" s="360"/>
      <c r="H58" s="360"/>
      <c r="I58" s="363"/>
      <c r="J58" s="480"/>
      <c r="K58" s="176">
        <v>0.25</v>
      </c>
      <c r="L58" s="189" t="s">
        <v>34</v>
      </c>
      <c r="M58" s="45">
        <v>0</v>
      </c>
      <c r="N58" s="45">
        <v>0</v>
      </c>
      <c r="O58" s="45">
        <v>0</v>
      </c>
      <c r="P58" s="104">
        <v>0</v>
      </c>
      <c r="Q58" s="156">
        <f t="shared" si="4"/>
        <v>0</v>
      </c>
      <c r="R58" s="156">
        <f t="shared" si="0"/>
        <v>0</v>
      </c>
      <c r="S58" s="156">
        <f t="shared" si="1"/>
        <v>0</v>
      </c>
      <c r="T58" s="156">
        <f t="shared" si="2"/>
        <v>0</v>
      </c>
      <c r="U58" s="160">
        <f t="shared" si="3"/>
        <v>0</v>
      </c>
      <c r="V58" s="297"/>
      <c r="W58" s="297"/>
      <c r="X58" s="297"/>
      <c r="Y58" s="297"/>
      <c r="Z58" s="294"/>
      <c r="AA58" s="294"/>
      <c r="AB58" s="498"/>
    </row>
    <row r="59" spans="1:28" ht="32.25" customHeight="1" x14ac:dyDescent="0.25">
      <c r="A59" s="453"/>
      <c r="B59" s="455"/>
      <c r="C59" s="484"/>
      <c r="D59" s="481" t="s">
        <v>412</v>
      </c>
      <c r="E59" s="482" t="s">
        <v>413</v>
      </c>
      <c r="F59" s="487">
        <v>104</v>
      </c>
      <c r="G59" s="360" t="s">
        <v>414</v>
      </c>
      <c r="H59" s="360" t="s">
        <v>415</v>
      </c>
      <c r="I59" s="474">
        <f>X59</f>
        <v>0</v>
      </c>
      <c r="J59" s="480" t="s">
        <v>416</v>
      </c>
      <c r="K59" s="145">
        <v>0.2</v>
      </c>
      <c r="L59" s="113" t="s">
        <v>30</v>
      </c>
      <c r="M59" s="112">
        <v>0.5</v>
      </c>
      <c r="N59" s="112">
        <v>1</v>
      </c>
      <c r="O59" s="112">
        <v>1</v>
      </c>
      <c r="P59" s="111">
        <v>1</v>
      </c>
      <c r="Q59" s="6">
        <f t="shared" si="4"/>
        <v>0.1</v>
      </c>
      <c r="R59" s="6">
        <f t="shared" si="0"/>
        <v>0.2</v>
      </c>
      <c r="S59" s="6">
        <f t="shared" si="1"/>
        <v>0.2</v>
      </c>
      <c r="T59" s="6">
        <f t="shared" si="2"/>
        <v>0.2</v>
      </c>
      <c r="U59" s="144">
        <f t="shared" si="3"/>
        <v>0.2</v>
      </c>
      <c r="V59" s="297">
        <f>+Q60+Q62+Q64</f>
        <v>0</v>
      </c>
      <c r="W59" s="297">
        <f>+R60+R62+R64</f>
        <v>0</v>
      </c>
      <c r="X59" s="297">
        <f>+S60+S62+S64</f>
        <v>0</v>
      </c>
      <c r="Y59" s="297">
        <f>+T60+T62+T64</f>
        <v>0</v>
      </c>
      <c r="Z59" s="294"/>
      <c r="AA59" s="294"/>
      <c r="AB59" s="498"/>
    </row>
    <row r="60" spans="1:28" ht="32.25" customHeight="1" x14ac:dyDescent="0.25">
      <c r="A60" s="453"/>
      <c r="B60" s="455"/>
      <c r="C60" s="484"/>
      <c r="D60" s="481"/>
      <c r="E60" s="482"/>
      <c r="F60" s="488"/>
      <c r="G60" s="360"/>
      <c r="H60" s="360"/>
      <c r="I60" s="362"/>
      <c r="J60" s="480"/>
      <c r="K60" s="176">
        <v>0.2</v>
      </c>
      <c r="L60" s="189" t="s">
        <v>34</v>
      </c>
      <c r="M60" s="45">
        <v>0</v>
      </c>
      <c r="N60" s="45">
        <v>0</v>
      </c>
      <c r="O60" s="45">
        <v>0</v>
      </c>
      <c r="P60" s="104">
        <v>0</v>
      </c>
      <c r="Q60" s="156">
        <f t="shared" si="4"/>
        <v>0</v>
      </c>
      <c r="R60" s="156">
        <f t="shared" si="0"/>
        <v>0</v>
      </c>
      <c r="S60" s="156">
        <f t="shared" si="1"/>
        <v>0</v>
      </c>
      <c r="T60" s="156">
        <f t="shared" si="2"/>
        <v>0</v>
      </c>
      <c r="U60" s="160">
        <f t="shared" si="3"/>
        <v>0</v>
      </c>
      <c r="V60" s="297"/>
      <c r="W60" s="297"/>
      <c r="X60" s="297"/>
      <c r="Y60" s="297"/>
      <c r="Z60" s="294"/>
      <c r="AA60" s="294"/>
      <c r="AB60" s="498"/>
    </row>
    <row r="61" spans="1:28" ht="32.25" customHeight="1" x14ac:dyDescent="0.25">
      <c r="A61" s="453"/>
      <c r="B61" s="455"/>
      <c r="C61" s="484"/>
      <c r="D61" s="481"/>
      <c r="E61" s="482"/>
      <c r="F61" s="488"/>
      <c r="G61" s="360" t="s">
        <v>417</v>
      </c>
      <c r="H61" s="360" t="s">
        <v>418</v>
      </c>
      <c r="I61" s="362"/>
      <c r="J61" s="480" t="s">
        <v>419</v>
      </c>
      <c r="K61" s="145">
        <v>0.4</v>
      </c>
      <c r="L61" s="113" t="s">
        <v>30</v>
      </c>
      <c r="M61" s="112">
        <v>0</v>
      </c>
      <c r="N61" s="112">
        <v>0.3</v>
      </c>
      <c r="O61" s="112">
        <v>0.5</v>
      </c>
      <c r="P61" s="111">
        <v>1</v>
      </c>
      <c r="Q61" s="6">
        <f t="shared" si="4"/>
        <v>0</v>
      </c>
      <c r="R61" s="6">
        <f t="shared" si="0"/>
        <v>0.12</v>
      </c>
      <c r="S61" s="6">
        <f t="shared" si="1"/>
        <v>0.2</v>
      </c>
      <c r="T61" s="6">
        <f t="shared" si="2"/>
        <v>0.4</v>
      </c>
      <c r="U61" s="144">
        <f t="shared" si="3"/>
        <v>0.4</v>
      </c>
      <c r="V61" s="297"/>
      <c r="W61" s="297"/>
      <c r="X61" s="297"/>
      <c r="Y61" s="297"/>
      <c r="Z61" s="294"/>
      <c r="AA61" s="294"/>
      <c r="AB61" s="498"/>
    </row>
    <row r="62" spans="1:28" ht="32.25" customHeight="1" x14ac:dyDescent="0.25">
      <c r="A62" s="453"/>
      <c r="B62" s="455"/>
      <c r="C62" s="484"/>
      <c r="D62" s="481"/>
      <c r="E62" s="482"/>
      <c r="F62" s="488"/>
      <c r="G62" s="360"/>
      <c r="H62" s="360"/>
      <c r="I62" s="362"/>
      <c r="J62" s="480"/>
      <c r="K62" s="176">
        <v>0.4</v>
      </c>
      <c r="L62" s="189" t="s">
        <v>34</v>
      </c>
      <c r="M62" s="45">
        <v>0</v>
      </c>
      <c r="N62" s="45">
        <v>0</v>
      </c>
      <c r="O62" s="45">
        <v>0</v>
      </c>
      <c r="P62" s="104">
        <v>0</v>
      </c>
      <c r="Q62" s="156">
        <f t="shared" si="4"/>
        <v>0</v>
      </c>
      <c r="R62" s="156">
        <f t="shared" si="0"/>
        <v>0</v>
      </c>
      <c r="S62" s="156">
        <f t="shared" si="1"/>
        <v>0</v>
      </c>
      <c r="T62" s="156">
        <f t="shared" si="2"/>
        <v>0</v>
      </c>
      <c r="U62" s="160">
        <f t="shared" si="3"/>
        <v>0</v>
      </c>
      <c r="V62" s="297"/>
      <c r="W62" s="297"/>
      <c r="X62" s="297"/>
      <c r="Y62" s="297"/>
      <c r="Z62" s="294"/>
      <c r="AA62" s="294"/>
      <c r="AB62" s="498"/>
    </row>
    <row r="63" spans="1:28" ht="32.25" customHeight="1" x14ac:dyDescent="0.25">
      <c r="A63" s="453"/>
      <c r="B63" s="455"/>
      <c r="C63" s="484"/>
      <c r="D63" s="481"/>
      <c r="E63" s="482"/>
      <c r="F63" s="488"/>
      <c r="G63" s="360" t="s">
        <v>420</v>
      </c>
      <c r="H63" s="360" t="s">
        <v>421</v>
      </c>
      <c r="I63" s="362"/>
      <c r="J63" s="480" t="s">
        <v>422</v>
      </c>
      <c r="K63" s="145">
        <v>0.4</v>
      </c>
      <c r="L63" s="113" t="s">
        <v>30</v>
      </c>
      <c r="M63" s="112">
        <v>0</v>
      </c>
      <c r="N63" s="112">
        <v>0</v>
      </c>
      <c r="O63" s="112">
        <v>0</v>
      </c>
      <c r="P63" s="111">
        <v>1</v>
      </c>
      <c r="Q63" s="6">
        <f t="shared" si="4"/>
        <v>0</v>
      </c>
      <c r="R63" s="6">
        <f t="shared" si="0"/>
        <v>0</v>
      </c>
      <c r="S63" s="6">
        <f t="shared" si="1"/>
        <v>0</v>
      </c>
      <c r="T63" s="6">
        <f t="shared" si="2"/>
        <v>0.4</v>
      </c>
      <c r="U63" s="144">
        <f t="shared" si="3"/>
        <v>0.4</v>
      </c>
      <c r="V63" s="297"/>
      <c r="W63" s="297"/>
      <c r="X63" s="297"/>
      <c r="Y63" s="297"/>
      <c r="Z63" s="294"/>
      <c r="AA63" s="294"/>
      <c r="AB63" s="498"/>
    </row>
    <row r="64" spans="1:28" ht="32.25" customHeight="1" x14ac:dyDescent="0.25">
      <c r="A64" s="453"/>
      <c r="B64" s="455"/>
      <c r="C64" s="485"/>
      <c r="D64" s="481"/>
      <c r="E64" s="482"/>
      <c r="F64" s="489"/>
      <c r="G64" s="360"/>
      <c r="H64" s="360"/>
      <c r="I64" s="363"/>
      <c r="J64" s="480"/>
      <c r="K64" s="176">
        <v>0.4</v>
      </c>
      <c r="L64" s="189" t="s">
        <v>34</v>
      </c>
      <c r="M64" s="45">
        <v>0</v>
      </c>
      <c r="N64" s="45">
        <v>0</v>
      </c>
      <c r="O64" s="45">
        <v>0</v>
      </c>
      <c r="P64" s="104">
        <v>0</v>
      </c>
      <c r="Q64" s="156">
        <f t="shared" si="4"/>
        <v>0</v>
      </c>
      <c r="R64" s="156">
        <f t="shared" si="0"/>
        <v>0</v>
      </c>
      <c r="S64" s="156">
        <f t="shared" si="1"/>
        <v>0</v>
      </c>
      <c r="T64" s="156">
        <f t="shared" si="2"/>
        <v>0</v>
      </c>
      <c r="U64" s="160">
        <f t="shared" si="3"/>
        <v>0</v>
      </c>
      <c r="V64" s="297"/>
      <c r="W64" s="297"/>
      <c r="X64" s="297"/>
      <c r="Y64" s="297"/>
      <c r="Z64" s="294"/>
      <c r="AA64" s="294"/>
      <c r="AB64" s="498"/>
    </row>
    <row r="65" spans="1:28" ht="32.25" customHeight="1" x14ac:dyDescent="0.25">
      <c r="A65" s="453"/>
      <c r="B65" s="455"/>
      <c r="C65" s="477" t="s">
        <v>423</v>
      </c>
      <c r="D65" s="456" t="s">
        <v>424</v>
      </c>
      <c r="E65" s="493" t="s">
        <v>425</v>
      </c>
      <c r="F65" s="490">
        <v>105</v>
      </c>
      <c r="G65" s="369" t="s">
        <v>426</v>
      </c>
      <c r="H65" s="369" t="s">
        <v>427</v>
      </c>
      <c r="I65" s="474">
        <f>X65</f>
        <v>0</v>
      </c>
      <c r="J65" s="369" t="s">
        <v>428</v>
      </c>
      <c r="K65" s="145">
        <v>0.25</v>
      </c>
      <c r="L65" s="113" t="s">
        <v>30</v>
      </c>
      <c r="M65" s="112">
        <v>0</v>
      </c>
      <c r="N65" s="112">
        <v>0.5</v>
      </c>
      <c r="O65" s="112">
        <v>0.75</v>
      </c>
      <c r="P65" s="111">
        <v>1</v>
      </c>
      <c r="Q65" s="6">
        <f t="shared" si="4"/>
        <v>0</v>
      </c>
      <c r="R65" s="6">
        <f t="shared" si="0"/>
        <v>0.125</v>
      </c>
      <c r="S65" s="6">
        <f t="shared" si="1"/>
        <v>0.1875</v>
      </c>
      <c r="T65" s="6">
        <f t="shared" si="2"/>
        <v>0.25</v>
      </c>
      <c r="U65" s="144">
        <f t="shared" si="3"/>
        <v>0.25</v>
      </c>
      <c r="V65" s="297">
        <f>+Q66+Q68+Q70+Q72</f>
        <v>0</v>
      </c>
      <c r="W65" s="297">
        <f>+R66+R68+R70+R72</f>
        <v>0</v>
      </c>
      <c r="X65" s="297">
        <f>+S66+S68+S70+S72</f>
        <v>0</v>
      </c>
      <c r="Y65" s="297">
        <f>+T66+T68+T70+T72</f>
        <v>0</v>
      </c>
      <c r="Z65" s="294"/>
      <c r="AA65" s="294"/>
      <c r="AB65" s="498"/>
    </row>
    <row r="66" spans="1:28" ht="32.25" customHeight="1" x14ac:dyDescent="0.25">
      <c r="A66" s="453"/>
      <c r="B66" s="455"/>
      <c r="C66" s="477"/>
      <c r="D66" s="456"/>
      <c r="E66" s="493"/>
      <c r="F66" s="491"/>
      <c r="G66" s="369"/>
      <c r="H66" s="369"/>
      <c r="I66" s="362"/>
      <c r="J66" s="369"/>
      <c r="K66" s="176">
        <v>0.25</v>
      </c>
      <c r="L66" s="189" t="s">
        <v>34</v>
      </c>
      <c r="M66" s="45">
        <v>0</v>
      </c>
      <c r="N66" s="45">
        <v>0</v>
      </c>
      <c r="O66" s="45">
        <v>0</v>
      </c>
      <c r="P66" s="104">
        <v>0</v>
      </c>
      <c r="Q66" s="156">
        <f t="shared" si="4"/>
        <v>0</v>
      </c>
      <c r="R66" s="156">
        <f t="shared" si="0"/>
        <v>0</v>
      </c>
      <c r="S66" s="156">
        <f t="shared" si="1"/>
        <v>0</v>
      </c>
      <c r="T66" s="156">
        <f t="shared" si="2"/>
        <v>0</v>
      </c>
      <c r="U66" s="160">
        <f t="shared" si="3"/>
        <v>0</v>
      </c>
      <c r="V66" s="297"/>
      <c r="W66" s="297"/>
      <c r="X66" s="297"/>
      <c r="Y66" s="297"/>
      <c r="Z66" s="294"/>
      <c r="AA66" s="294"/>
      <c r="AB66" s="498"/>
    </row>
    <row r="67" spans="1:28" ht="32.25" customHeight="1" x14ac:dyDescent="0.25">
      <c r="A67" s="453"/>
      <c r="B67" s="455"/>
      <c r="C67" s="477"/>
      <c r="D67" s="456"/>
      <c r="E67" s="493"/>
      <c r="F67" s="491"/>
      <c r="G67" s="369" t="s">
        <v>429</v>
      </c>
      <c r="H67" s="369" t="s">
        <v>430</v>
      </c>
      <c r="I67" s="362"/>
      <c r="J67" s="369" t="s">
        <v>431</v>
      </c>
      <c r="K67" s="145">
        <v>0.25</v>
      </c>
      <c r="L67" s="113" t="s">
        <v>30</v>
      </c>
      <c r="M67" s="112">
        <v>0</v>
      </c>
      <c r="N67" s="112">
        <v>0.5</v>
      </c>
      <c r="O67" s="112">
        <v>0.75</v>
      </c>
      <c r="P67" s="111">
        <v>1</v>
      </c>
      <c r="Q67" s="6">
        <f t="shared" si="4"/>
        <v>0</v>
      </c>
      <c r="R67" s="6">
        <f t="shared" si="0"/>
        <v>0.125</v>
      </c>
      <c r="S67" s="6">
        <f t="shared" si="1"/>
        <v>0.1875</v>
      </c>
      <c r="T67" s="6">
        <f t="shared" si="2"/>
        <v>0.25</v>
      </c>
      <c r="U67" s="144">
        <f t="shared" si="3"/>
        <v>0.25</v>
      </c>
      <c r="V67" s="297"/>
      <c r="W67" s="297"/>
      <c r="X67" s="297"/>
      <c r="Y67" s="297"/>
      <c r="Z67" s="294"/>
      <c r="AA67" s="294"/>
      <c r="AB67" s="498"/>
    </row>
    <row r="68" spans="1:28" ht="32.25" customHeight="1" x14ac:dyDescent="0.25">
      <c r="A68" s="453"/>
      <c r="B68" s="455"/>
      <c r="C68" s="477"/>
      <c r="D68" s="456"/>
      <c r="E68" s="493"/>
      <c r="F68" s="491"/>
      <c r="G68" s="369"/>
      <c r="H68" s="369"/>
      <c r="I68" s="362"/>
      <c r="J68" s="369"/>
      <c r="K68" s="176">
        <v>0.25</v>
      </c>
      <c r="L68" s="189" t="s">
        <v>34</v>
      </c>
      <c r="M68" s="45">
        <v>0</v>
      </c>
      <c r="N68" s="45">
        <v>0</v>
      </c>
      <c r="O68" s="45">
        <v>0</v>
      </c>
      <c r="P68" s="104">
        <v>0</v>
      </c>
      <c r="Q68" s="156">
        <f t="shared" si="4"/>
        <v>0</v>
      </c>
      <c r="R68" s="156">
        <f t="shared" ref="R68:R90" si="5">+SUM(N68:N68)*K68</f>
        <v>0</v>
      </c>
      <c r="S68" s="156">
        <f t="shared" ref="S68:S90" si="6">+SUM(O68:O68)*K68</f>
        <v>0</v>
      </c>
      <c r="T68" s="156">
        <f t="shared" ref="T68:T90" si="7">+SUM(P68:P68)*K68</f>
        <v>0</v>
      </c>
      <c r="U68" s="160">
        <f t="shared" ref="U68:U90" si="8">+MAX(Q68:T68)</f>
        <v>0</v>
      </c>
      <c r="V68" s="297"/>
      <c r="W68" s="297"/>
      <c r="X68" s="297"/>
      <c r="Y68" s="297"/>
      <c r="Z68" s="294"/>
      <c r="AA68" s="294"/>
      <c r="AB68" s="498"/>
    </row>
    <row r="69" spans="1:28" ht="32.25" customHeight="1" x14ac:dyDescent="0.25">
      <c r="A69" s="453"/>
      <c r="B69" s="455"/>
      <c r="C69" s="477"/>
      <c r="D69" s="456"/>
      <c r="E69" s="493"/>
      <c r="F69" s="491"/>
      <c r="G69" s="369" t="s">
        <v>432</v>
      </c>
      <c r="H69" s="369" t="s">
        <v>433</v>
      </c>
      <c r="I69" s="362"/>
      <c r="J69" s="369" t="s">
        <v>434</v>
      </c>
      <c r="K69" s="145">
        <v>0.25</v>
      </c>
      <c r="L69" s="113" t="s">
        <v>30</v>
      </c>
      <c r="M69" s="112">
        <v>0</v>
      </c>
      <c r="N69" s="112">
        <v>0.5</v>
      </c>
      <c r="O69" s="112">
        <v>0.75</v>
      </c>
      <c r="P69" s="111">
        <v>1</v>
      </c>
      <c r="Q69" s="6">
        <f t="shared" ref="Q69:Q90" si="9">+SUM(M69:M69)*K69</f>
        <v>0</v>
      </c>
      <c r="R69" s="6">
        <f t="shared" si="5"/>
        <v>0.125</v>
      </c>
      <c r="S69" s="6">
        <f t="shared" si="6"/>
        <v>0.1875</v>
      </c>
      <c r="T69" s="6">
        <f t="shared" si="7"/>
        <v>0.25</v>
      </c>
      <c r="U69" s="144">
        <f t="shared" si="8"/>
        <v>0.25</v>
      </c>
      <c r="V69" s="297"/>
      <c r="W69" s="297"/>
      <c r="X69" s="297"/>
      <c r="Y69" s="297"/>
      <c r="Z69" s="294"/>
      <c r="AA69" s="294"/>
      <c r="AB69" s="498"/>
    </row>
    <row r="70" spans="1:28" ht="32.25" customHeight="1" x14ac:dyDescent="0.25">
      <c r="A70" s="453"/>
      <c r="B70" s="455"/>
      <c r="C70" s="477"/>
      <c r="D70" s="456"/>
      <c r="E70" s="493"/>
      <c r="F70" s="491"/>
      <c r="G70" s="369"/>
      <c r="H70" s="369"/>
      <c r="I70" s="362"/>
      <c r="J70" s="369"/>
      <c r="K70" s="176">
        <v>0.25</v>
      </c>
      <c r="L70" s="189" t="s">
        <v>34</v>
      </c>
      <c r="M70" s="45">
        <v>0</v>
      </c>
      <c r="N70" s="45">
        <v>0</v>
      </c>
      <c r="O70" s="45">
        <v>0</v>
      </c>
      <c r="P70" s="104">
        <v>0</v>
      </c>
      <c r="Q70" s="156">
        <f t="shared" si="9"/>
        <v>0</v>
      </c>
      <c r="R70" s="156">
        <f t="shared" si="5"/>
        <v>0</v>
      </c>
      <c r="S70" s="156">
        <f t="shared" si="6"/>
        <v>0</v>
      </c>
      <c r="T70" s="156">
        <f t="shared" si="7"/>
        <v>0</v>
      </c>
      <c r="U70" s="160">
        <f t="shared" si="8"/>
        <v>0</v>
      </c>
      <c r="V70" s="297"/>
      <c r="W70" s="297"/>
      <c r="X70" s="297"/>
      <c r="Y70" s="297"/>
      <c r="Z70" s="294"/>
      <c r="AA70" s="294"/>
      <c r="AB70" s="498"/>
    </row>
    <row r="71" spans="1:28" ht="32.25" customHeight="1" x14ac:dyDescent="0.25">
      <c r="A71" s="453"/>
      <c r="B71" s="455"/>
      <c r="C71" s="477"/>
      <c r="D71" s="456"/>
      <c r="E71" s="493"/>
      <c r="F71" s="491"/>
      <c r="G71" s="369" t="s">
        <v>435</v>
      </c>
      <c r="H71" s="369" t="s">
        <v>436</v>
      </c>
      <c r="I71" s="362"/>
      <c r="J71" s="371" t="s">
        <v>437</v>
      </c>
      <c r="K71" s="145">
        <v>0.25</v>
      </c>
      <c r="L71" s="113" t="s">
        <v>30</v>
      </c>
      <c r="M71" s="112">
        <v>0</v>
      </c>
      <c r="N71" s="112">
        <v>0.5</v>
      </c>
      <c r="O71" s="112">
        <v>0.75</v>
      </c>
      <c r="P71" s="111">
        <v>1</v>
      </c>
      <c r="Q71" s="6">
        <f t="shared" si="9"/>
        <v>0</v>
      </c>
      <c r="R71" s="6">
        <f t="shared" si="5"/>
        <v>0.125</v>
      </c>
      <c r="S71" s="6">
        <f t="shared" si="6"/>
        <v>0.1875</v>
      </c>
      <c r="T71" s="6">
        <f t="shared" si="7"/>
        <v>0.25</v>
      </c>
      <c r="U71" s="144">
        <f t="shared" si="8"/>
        <v>0.25</v>
      </c>
      <c r="V71" s="297"/>
      <c r="W71" s="297"/>
      <c r="X71" s="297"/>
      <c r="Y71" s="297"/>
      <c r="Z71" s="294"/>
      <c r="AA71" s="294"/>
      <c r="AB71" s="498"/>
    </row>
    <row r="72" spans="1:28" ht="32.25" customHeight="1" x14ac:dyDescent="0.25">
      <c r="A72" s="453"/>
      <c r="B72" s="455"/>
      <c r="C72" s="477"/>
      <c r="D72" s="456"/>
      <c r="E72" s="493"/>
      <c r="F72" s="492"/>
      <c r="G72" s="369"/>
      <c r="H72" s="369"/>
      <c r="I72" s="363"/>
      <c r="J72" s="371"/>
      <c r="K72" s="176">
        <v>0.25</v>
      </c>
      <c r="L72" s="189" t="s">
        <v>34</v>
      </c>
      <c r="M72" s="45">
        <v>0</v>
      </c>
      <c r="N72" s="45">
        <v>0</v>
      </c>
      <c r="O72" s="45">
        <v>0</v>
      </c>
      <c r="P72" s="104">
        <v>0</v>
      </c>
      <c r="Q72" s="156">
        <f t="shared" si="9"/>
        <v>0</v>
      </c>
      <c r="R72" s="156">
        <f t="shared" si="5"/>
        <v>0</v>
      </c>
      <c r="S72" s="156">
        <f t="shared" si="6"/>
        <v>0</v>
      </c>
      <c r="T72" s="156">
        <f t="shared" si="7"/>
        <v>0</v>
      </c>
      <c r="U72" s="160">
        <f t="shared" si="8"/>
        <v>0</v>
      </c>
      <c r="V72" s="297"/>
      <c r="W72" s="297"/>
      <c r="X72" s="297"/>
      <c r="Y72" s="297"/>
      <c r="Z72" s="294"/>
      <c r="AA72" s="294"/>
      <c r="AB72" s="498"/>
    </row>
    <row r="73" spans="1:28" ht="32.25" customHeight="1" x14ac:dyDescent="0.25">
      <c r="A73" s="453"/>
      <c r="B73" s="455"/>
      <c r="C73" s="477"/>
      <c r="D73" s="494" t="s">
        <v>438</v>
      </c>
      <c r="E73" s="370" t="s">
        <v>439</v>
      </c>
      <c r="F73" s="446">
        <v>106</v>
      </c>
      <c r="G73" s="369" t="s">
        <v>440</v>
      </c>
      <c r="H73" s="369" t="s">
        <v>441</v>
      </c>
      <c r="I73" s="474">
        <f>X73</f>
        <v>0</v>
      </c>
      <c r="J73" s="371" t="s">
        <v>442</v>
      </c>
      <c r="K73" s="145">
        <v>0.2</v>
      </c>
      <c r="L73" s="113" t="s">
        <v>30</v>
      </c>
      <c r="M73" s="112">
        <v>0.05</v>
      </c>
      <c r="N73" s="112">
        <v>0.5</v>
      </c>
      <c r="O73" s="112">
        <v>0.75</v>
      </c>
      <c r="P73" s="111">
        <v>1</v>
      </c>
      <c r="Q73" s="6">
        <f t="shared" si="9"/>
        <v>1.0000000000000002E-2</v>
      </c>
      <c r="R73" s="6">
        <f t="shared" si="5"/>
        <v>0.1</v>
      </c>
      <c r="S73" s="6">
        <f t="shared" si="6"/>
        <v>0.15000000000000002</v>
      </c>
      <c r="T73" s="6">
        <f t="shared" si="7"/>
        <v>0.2</v>
      </c>
      <c r="U73" s="144">
        <f t="shared" si="8"/>
        <v>0.2</v>
      </c>
      <c r="V73" s="297">
        <f>+Q74+Q76+Q78</f>
        <v>0</v>
      </c>
      <c r="W73" s="297">
        <f>+R74+R76+R78</f>
        <v>0</v>
      </c>
      <c r="X73" s="297">
        <f>+S74+S76+S78</f>
        <v>0</v>
      </c>
      <c r="Y73" s="297">
        <f>+T74+T76+T78</f>
        <v>0</v>
      </c>
      <c r="Z73" s="294"/>
      <c r="AA73" s="294"/>
      <c r="AB73" s="498"/>
    </row>
    <row r="74" spans="1:28" ht="32.25" customHeight="1" x14ac:dyDescent="0.25">
      <c r="A74" s="453"/>
      <c r="B74" s="455"/>
      <c r="C74" s="477"/>
      <c r="D74" s="494"/>
      <c r="E74" s="370"/>
      <c r="F74" s="447"/>
      <c r="G74" s="369"/>
      <c r="H74" s="369"/>
      <c r="I74" s="362"/>
      <c r="J74" s="371"/>
      <c r="K74" s="176">
        <v>0.2</v>
      </c>
      <c r="L74" s="189" t="s">
        <v>34</v>
      </c>
      <c r="M74" s="45">
        <v>0</v>
      </c>
      <c r="N74" s="45">
        <v>0</v>
      </c>
      <c r="O74" s="45">
        <v>0</v>
      </c>
      <c r="P74" s="104">
        <v>0</v>
      </c>
      <c r="Q74" s="156">
        <f t="shared" si="9"/>
        <v>0</v>
      </c>
      <c r="R74" s="156">
        <f t="shared" si="5"/>
        <v>0</v>
      </c>
      <c r="S74" s="156">
        <f t="shared" si="6"/>
        <v>0</v>
      </c>
      <c r="T74" s="156">
        <f t="shared" si="7"/>
        <v>0</v>
      </c>
      <c r="U74" s="160">
        <f t="shared" si="8"/>
        <v>0</v>
      </c>
      <c r="V74" s="297"/>
      <c r="W74" s="297"/>
      <c r="X74" s="297"/>
      <c r="Y74" s="297"/>
      <c r="Z74" s="294"/>
      <c r="AA74" s="294"/>
      <c r="AB74" s="498"/>
    </row>
    <row r="75" spans="1:28" ht="32.25" customHeight="1" x14ac:dyDescent="0.25">
      <c r="A75" s="453"/>
      <c r="B75" s="455"/>
      <c r="C75" s="477"/>
      <c r="D75" s="494"/>
      <c r="E75" s="370"/>
      <c r="F75" s="447"/>
      <c r="G75" s="369" t="s">
        <v>443</v>
      </c>
      <c r="H75" s="369" t="s">
        <v>444</v>
      </c>
      <c r="I75" s="362"/>
      <c r="J75" s="371" t="s">
        <v>445</v>
      </c>
      <c r="K75" s="145">
        <v>0.4</v>
      </c>
      <c r="L75" s="113" t="s">
        <v>30</v>
      </c>
      <c r="M75" s="112">
        <v>0.1</v>
      </c>
      <c r="N75" s="112">
        <v>0.5</v>
      </c>
      <c r="O75" s="112">
        <v>0.75</v>
      </c>
      <c r="P75" s="111">
        <v>1</v>
      </c>
      <c r="Q75" s="6">
        <f t="shared" si="9"/>
        <v>4.0000000000000008E-2</v>
      </c>
      <c r="R75" s="6">
        <f t="shared" si="5"/>
        <v>0.2</v>
      </c>
      <c r="S75" s="6">
        <f t="shared" si="6"/>
        <v>0.30000000000000004</v>
      </c>
      <c r="T75" s="6">
        <f t="shared" si="7"/>
        <v>0.4</v>
      </c>
      <c r="U75" s="144">
        <f t="shared" si="8"/>
        <v>0.4</v>
      </c>
      <c r="V75" s="297"/>
      <c r="W75" s="297"/>
      <c r="X75" s="297"/>
      <c r="Y75" s="297"/>
      <c r="Z75" s="294"/>
      <c r="AA75" s="294"/>
      <c r="AB75" s="498"/>
    </row>
    <row r="76" spans="1:28" ht="32.25" customHeight="1" x14ac:dyDescent="0.25">
      <c r="A76" s="453"/>
      <c r="B76" s="455"/>
      <c r="C76" s="477"/>
      <c r="D76" s="494"/>
      <c r="E76" s="370"/>
      <c r="F76" s="447"/>
      <c r="G76" s="369"/>
      <c r="H76" s="369"/>
      <c r="I76" s="362"/>
      <c r="J76" s="371"/>
      <c r="K76" s="176">
        <v>0.4</v>
      </c>
      <c r="L76" s="189" t="s">
        <v>34</v>
      </c>
      <c r="M76" s="45">
        <v>0</v>
      </c>
      <c r="N76" s="45">
        <v>0</v>
      </c>
      <c r="O76" s="45">
        <v>0</v>
      </c>
      <c r="P76" s="104">
        <v>0</v>
      </c>
      <c r="Q76" s="156">
        <f t="shared" si="9"/>
        <v>0</v>
      </c>
      <c r="R76" s="156">
        <f t="shared" si="5"/>
        <v>0</v>
      </c>
      <c r="S76" s="156">
        <f t="shared" si="6"/>
        <v>0</v>
      </c>
      <c r="T76" s="156">
        <f t="shared" si="7"/>
        <v>0</v>
      </c>
      <c r="U76" s="160">
        <f t="shared" si="8"/>
        <v>0</v>
      </c>
      <c r="V76" s="297"/>
      <c r="W76" s="297"/>
      <c r="X76" s="297"/>
      <c r="Y76" s="297"/>
      <c r="Z76" s="294"/>
      <c r="AA76" s="294"/>
      <c r="AB76" s="498"/>
    </row>
    <row r="77" spans="1:28" ht="32.25" customHeight="1" x14ac:dyDescent="0.25">
      <c r="A77" s="453"/>
      <c r="B77" s="455"/>
      <c r="C77" s="477"/>
      <c r="D77" s="494"/>
      <c r="E77" s="370"/>
      <c r="F77" s="447"/>
      <c r="G77" s="369" t="s">
        <v>446</v>
      </c>
      <c r="H77" s="369" t="s">
        <v>447</v>
      </c>
      <c r="I77" s="362"/>
      <c r="J77" s="371" t="s">
        <v>448</v>
      </c>
      <c r="K77" s="145">
        <v>0.4</v>
      </c>
      <c r="L77" s="113" t="s">
        <v>30</v>
      </c>
      <c r="M77" s="112">
        <v>0.1</v>
      </c>
      <c r="N77" s="112">
        <v>0.5</v>
      </c>
      <c r="O77" s="112">
        <v>1</v>
      </c>
      <c r="P77" s="111">
        <v>1</v>
      </c>
      <c r="Q77" s="6">
        <f t="shared" si="9"/>
        <v>4.0000000000000008E-2</v>
      </c>
      <c r="R77" s="6">
        <f t="shared" si="5"/>
        <v>0.2</v>
      </c>
      <c r="S77" s="6">
        <f t="shared" si="6"/>
        <v>0.4</v>
      </c>
      <c r="T77" s="6">
        <f t="shared" si="7"/>
        <v>0.4</v>
      </c>
      <c r="U77" s="144">
        <f t="shared" si="8"/>
        <v>0.4</v>
      </c>
      <c r="V77" s="297"/>
      <c r="W77" s="297"/>
      <c r="X77" s="297"/>
      <c r="Y77" s="297"/>
      <c r="Z77" s="294"/>
      <c r="AA77" s="294"/>
      <c r="AB77" s="498"/>
    </row>
    <row r="78" spans="1:28" ht="32.25" customHeight="1" x14ac:dyDescent="0.25">
      <c r="A78" s="453"/>
      <c r="B78" s="455"/>
      <c r="C78" s="477"/>
      <c r="D78" s="494"/>
      <c r="E78" s="370"/>
      <c r="F78" s="448"/>
      <c r="G78" s="369"/>
      <c r="H78" s="369"/>
      <c r="I78" s="363"/>
      <c r="J78" s="371"/>
      <c r="K78" s="176">
        <v>0.4</v>
      </c>
      <c r="L78" s="189" t="s">
        <v>34</v>
      </c>
      <c r="M78" s="45">
        <v>0</v>
      </c>
      <c r="N78" s="45">
        <v>0</v>
      </c>
      <c r="O78" s="45">
        <v>0</v>
      </c>
      <c r="P78" s="104">
        <v>0</v>
      </c>
      <c r="Q78" s="156">
        <f t="shared" si="9"/>
        <v>0</v>
      </c>
      <c r="R78" s="156">
        <f t="shared" si="5"/>
        <v>0</v>
      </c>
      <c r="S78" s="156">
        <f t="shared" si="6"/>
        <v>0</v>
      </c>
      <c r="T78" s="156">
        <f t="shared" si="7"/>
        <v>0</v>
      </c>
      <c r="U78" s="160">
        <f t="shared" si="8"/>
        <v>0</v>
      </c>
      <c r="V78" s="297"/>
      <c r="W78" s="297"/>
      <c r="X78" s="297"/>
      <c r="Y78" s="297"/>
      <c r="Z78" s="294"/>
      <c r="AA78" s="294"/>
      <c r="AB78" s="498"/>
    </row>
    <row r="79" spans="1:28" ht="32.25" customHeight="1" x14ac:dyDescent="0.25">
      <c r="A79" s="453"/>
      <c r="B79" s="455"/>
      <c r="C79" s="477" t="s">
        <v>449</v>
      </c>
      <c r="D79" s="494" t="s">
        <v>450</v>
      </c>
      <c r="E79" s="370" t="s">
        <v>451</v>
      </c>
      <c r="F79" s="446">
        <v>107</v>
      </c>
      <c r="G79" s="360" t="s">
        <v>452</v>
      </c>
      <c r="H79" s="369" t="s">
        <v>453</v>
      </c>
      <c r="I79" s="474">
        <f>X79</f>
        <v>0</v>
      </c>
      <c r="J79" s="371" t="s">
        <v>454</v>
      </c>
      <c r="K79" s="145">
        <v>0.5</v>
      </c>
      <c r="L79" s="113" t="s">
        <v>30</v>
      </c>
      <c r="M79" s="112">
        <v>0.1</v>
      </c>
      <c r="N79" s="112">
        <v>0.5</v>
      </c>
      <c r="O79" s="112">
        <v>0.75</v>
      </c>
      <c r="P79" s="111">
        <v>1</v>
      </c>
      <c r="Q79" s="6">
        <f t="shared" si="9"/>
        <v>0.05</v>
      </c>
      <c r="R79" s="6">
        <f t="shared" si="5"/>
        <v>0.25</v>
      </c>
      <c r="S79" s="6">
        <f t="shared" si="6"/>
        <v>0.375</v>
      </c>
      <c r="T79" s="6">
        <f t="shared" si="7"/>
        <v>0.5</v>
      </c>
      <c r="U79" s="144">
        <f t="shared" si="8"/>
        <v>0.5</v>
      </c>
      <c r="V79" s="297">
        <f>+Q80+Q82</f>
        <v>0</v>
      </c>
      <c r="W79" s="297">
        <f>+R80+R82</f>
        <v>0</v>
      </c>
      <c r="X79" s="297">
        <f>+S80+S82</f>
        <v>0</v>
      </c>
      <c r="Y79" s="297">
        <f>+T80+T82</f>
        <v>0</v>
      </c>
      <c r="Z79" s="294"/>
      <c r="AA79" s="294"/>
      <c r="AB79" s="498"/>
    </row>
    <row r="80" spans="1:28" ht="32.25" customHeight="1" x14ac:dyDescent="0.25">
      <c r="A80" s="453"/>
      <c r="B80" s="455"/>
      <c r="C80" s="477"/>
      <c r="D80" s="494"/>
      <c r="E80" s="370"/>
      <c r="F80" s="447"/>
      <c r="G80" s="360"/>
      <c r="H80" s="369"/>
      <c r="I80" s="362"/>
      <c r="J80" s="371"/>
      <c r="K80" s="176">
        <v>0.5</v>
      </c>
      <c r="L80" s="189" t="s">
        <v>34</v>
      </c>
      <c r="M80" s="45">
        <v>0</v>
      </c>
      <c r="N80" s="45">
        <v>0</v>
      </c>
      <c r="O80" s="45">
        <v>0</v>
      </c>
      <c r="P80" s="104">
        <v>0</v>
      </c>
      <c r="Q80" s="156">
        <f t="shared" si="9"/>
        <v>0</v>
      </c>
      <c r="R80" s="156">
        <f t="shared" si="5"/>
        <v>0</v>
      </c>
      <c r="S80" s="156">
        <f t="shared" si="6"/>
        <v>0</v>
      </c>
      <c r="T80" s="156">
        <f t="shared" si="7"/>
        <v>0</v>
      </c>
      <c r="U80" s="160">
        <f t="shared" si="8"/>
        <v>0</v>
      </c>
      <c r="V80" s="297"/>
      <c r="W80" s="297"/>
      <c r="X80" s="297"/>
      <c r="Y80" s="297"/>
      <c r="Z80" s="294"/>
      <c r="AA80" s="294"/>
      <c r="AB80" s="498"/>
    </row>
    <row r="81" spans="1:28" ht="32.25" customHeight="1" x14ac:dyDescent="0.25">
      <c r="A81" s="453"/>
      <c r="B81" s="455"/>
      <c r="C81" s="477"/>
      <c r="D81" s="494"/>
      <c r="E81" s="370"/>
      <c r="F81" s="447"/>
      <c r="G81" s="360"/>
      <c r="H81" s="369" t="s">
        <v>455</v>
      </c>
      <c r="I81" s="362"/>
      <c r="J81" s="371" t="s">
        <v>456</v>
      </c>
      <c r="K81" s="145">
        <v>0.5</v>
      </c>
      <c r="L81" s="113" t="s">
        <v>30</v>
      </c>
      <c r="M81" s="112">
        <v>0.1</v>
      </c>
      <c r="N81" s="112">
        <v>0.5</v>
      </c>
      <c r="O81" s="112">
        <v>0.75</v>
      </c>
      <c r="P81" s="111">
        <v>1</v>
      </c>
      <c r="Q81" s="6">
        <f t="shared" si="9"/>
        <v>0.05</v>
      </c>
      <c r="R81" s="6">
        <f t="shared" si="5"/>
        <v>0.25</v>
      </c>
      <c r="S81" s="6">
        <f t="shared" si="6"/>
        <v>0.375</v>
      </c>
      <c r="T81" s="6">
        <f t="shared" si="7"/>
        <v>0.5</v>
      </c>
      <c r="U81" s="144">
        <f t="shared" si="8"/>
        <v>0.5</v>
      </c>
      <c r="V81" s="297"/>
      <c r="W81" s="297"/>
      <c r="X81" s="297"/>
      <c r="Y81" s="297"/>
      <c r="Z81" s="294"/>
      <c r="AA81" s="294"/>
      <c r="AB81" s="498"/>
    </row>
    <row r="82" spans="1:28" ht="51.75" customHeight="1" x14ac:dyDescent="0.25">
      <c r="A82" s="453"/>
      <c r="B82" s="455"/>
      <c r="C82" s="477"/>
      <c r="D82" s="494"/>
      <c r="E82" s="370"/>
      <c r="F82" s="448"/>
      <c r="G82" s="360"/>
      <c r="H82" s="369"/>
      <c r="I82" s="363"/>
      <c r="J82" s="371"/>
      <c r="K82" s="176">
        <v>0.5</v>
      </c>
      <c r="L82" s="189" t="s">
        <v>34</v>
      </c>
      <c r="M82" s="45">
        <v>0</v>
      </c>
      <c r="N82" s="45">
        <v>0</v>
      </c>
      <c r="O82" s="45">
        <v>0</v>
      </c>
      <c r="P82" s="104">
        <v>0</v>
      </c>
      <c r="Q82" s="156">
        <f t="shared" si="9"/>
        <v>0</v>
      </c>
      <c r="R82" s="156">
        <f t="shared" si="5"/>
        <v>0</v>
      </c>
      <c r="S82" s="156">
        <f t="shared" si="6"/>
        <v>0</v>
      </c>
      <c r="T82" s="156">
        <f t="shared" si="7"/>
        <v>0</v>
      </c>
      <c r="U82" s="160">
        <f t="shared" si="8"/>
        <v>0</v>
      </c>
      <c r="V82" s="297"/>
      <c r="W82" s="297"/>
      <c r="X82" s="297"/>
      <c r="Y82" s="297"/>
      <c r="Z82" s="294"/>
      <c r="AA82" s="294"/>
      <c r="AB82" s="498"/>
    </row>
    <row r="83" spans="1:28" ht="32.25" customHeight="1" x14ac:dyDescent="0.25">
      <c r="A83" s="453"/>
      <c r="B83" s="455"/>
      <c r="C83" s="477"/>
      <c r="D83" s="456" t="s">
        <v>457</v>
      </c>
      <c r="E83" s="370" t="s">
        <v>458</v>
      </c>
      <c r="F83" s="446">
        <v>108</v>
      </c>
      <c r="G83" s="369" t="s">
        <v>459</v>
      </c>
      <c r="H83" s="369" t="s">
        <v>460</v>
      </c>
      <c r="I83" s="474">
        <f>X83</f>
        <v>0</v>
      </c>
      <c r="J83" s="371" t="s">
        <v>461</v>
      </c>
      <c r="K83" s="145">
        <v>0.25</v>
      </c>
      <c r="L83" s="113" t="s">
        <v>30</v>
      </c>
      <c r="M83" s="112">
        <v>0.25</v>
      </c>
      <c r="N83" s="112">
        <v>0.5</v>
      </c>
      <c r="O83" s="112">
        <v>1</v>
      </c>
      <c r="P83" s="111">
        <v>1</v>
      </c>
      <c r="Q83" s="6">
        <f t="shared" si="9"/>
        <v>6.25E-2</v>
      </c>
      <c r="R83" s="6">
        <f t="shared" si="5"/>
        <v>0.125</v>
      </c>
      <c r="S83" s="6">
        <f t="shared" si="6"/>
        <v>0.25</v>
      </c>
      <c r="T83" s="6">
        <f t="shared" si="7"/>
        <v>0.25</v>
      </c>
      <c r="U83" s="144">
        <f t="shared" si="8"/>
        <v>0.25</v>
      </c>
      <c r="V83" s="297">
        <f>+Q84+Q86+Q88+Q90</f>
        <v>0</v>
      </c>
      <c r="W83" s="297">
        <f>+R84+R86+R88+R90</f>
        <v>0</v>
      </c>
      <c r="X83" s="297">
        <f>+S84+S86+S88+S90</f>
        <v>0</v>
      </c>
      <c r="Y83" s="297">
        <f>+T84+T86+T88+T90</f>
        <v>0</v>
      </c>
      <c r="Z83" s="294"/>
      <c r="AA83" s="294"/>
      <c r="AB83" s="498"/>
    </row>
    <row r="84" spans="1:28" ht="32.25" customHeight="1" x14ac:dyDescent="0.25">
      <c r="A84" s="453"/>
      <c r="B84" s="455"/>
      <c r="C84" s="477"/>
      <c r="D84" s="456"/>
      <c r="E84" s="370"/>
      <c r="F84" s="447"/>
      <c r="G84" s="369"/>
      <c r="H84" s="369"/>
      <c r="I84" s="362"/>
      <c r="J84" s="371"/>
      <c r="K84" s="176">
        <v>0.25</v>
      </c>
      <c r="L84" s="189" t="s">
        <v>34</v>
      </c>
      <c r="M84" s="45">
        <v>0</v>
      </c>
      <c r="N84" s="45">
        <v>0</v>
      </c>
      <c r="O84" s="45">
        <v>0</v>
      </c>
      <c r="P84" s="104">
        <v>0</v>
      </c>
      <c r="Q84" s="156">
        <f t="shared" si="9"/>
        <v>0</v>
      </c>
      <c r="R84" s="156">
        <f t="shared" si="5"/>
        <v>0</v>
      </c>
      <c r="S84" s="156">
        <f t="shared" si="6"/>
        <v>0</v>
      </c>
      <c r="T84" s="156">
        <f t="shared" si="7"/>
        <v>0</v>
      </c>
      <c r="U84" s="160">
        <f t="shared" si="8"/>
        <v>0</v>
      </c>
      <c r="V84" s="297"/>
      <c r="W84" s="297"/>
      <c r="X84" s="297"/>
      <c r="Y84" s="297"/>
      <c r="Z84" s="294"/>
      <c r="AA84" s="294"/>
      <c r="AB84" s="498"/>
    </row>
    <row r="85" spans="1:28" ht="32.25" customHeight="1" x14ac:dyDescent="0.25">
      <c r="A85" s="453"/>
      <c r="B85" s="455"/>
      <c r="C85" s="477"/>
      <c r="D85" s="456"/>
      <c r="E85" s="370"/>
      <c r="F85" s="447"/>
      <c r="G85" s="369" t="s">
        <v>462</v>
      </c>
      <c r="H85" s="369" t="s">
        <v>463</v>
      </c>
      <c r="I85" s="362"/>
      <c r="J85" s="458" t="s">
        <v>464</v>
      </c>
      <c r="K85" s="145">
        <v>0.25</v>
      </c>
      <c r="L85" s="113" t="s">
        <v>30</v>
      </c>
      <c r="M85" s="112">
        <v>0.1</v>
      </c>
      <c r="N85" s="112">
        <v>0.3</v>
      </c>
      <c r="O85" s="112">
        <v>0.5</v>
      </c>
      <c r="P85" s="111">
        <v>1</v>
      </c>
      <c r="Q85" s="6">
        <f t="shared" si="9"/>
        <v>2.5000000000000001E-2</v>
      </c>
      <c r="R85" s="6">
        <f t="shared" si="5"/>
        <v>7.4999999999999997E-2</v>
      </c>
      <c r="S85" s="6">
        <f t="shared" si="6"/>
        <v>0.125</v>
      </c>
      <c r="T85" s="6">
        <f t="shared" si="7"/>
        <v>0.25</v>
      </c>
      <c r="U85" s="144">
        <f t="shared" si="8"/>
        <v>0.25</v>
      </c>
      <c r="V85" s="297"/>
      <c r="W85" s="297"/>
      <c r="X85" s="297"/>
      <c r="Y85" s="297"/>
      <c r="Z85" s="294"/>
      <c r="AA85" s="294"/>
      <c r="AB85" s="498"/>
    </row>
    <row r="86" spans="1:28" ht="32.25" customHeight="1" x14ac:dyDescent="0.25">
      <c r="A86" s="453"/>
      <c r="B86" s="455"/>
      <c r="C86" s="477"/>
      <c r="D86" s="456"/>
      <c r="E86" s="370"/>
      <c r="F86" s="447"/>
      <c r="G86" s="369"/>
      <c r="H86" s="369"/>
      <c r="I86" s="362"/>
      <c r="J86" s="458"/>
      <c r="K86" s="176">
        <v>0.25</v>
      </c>
      <c r="L86" s="189" t="s">
        <v>34</v>
      </c>
      <c r="M86" s="45">
        <v>0</v>
      </c>
      <c r="N86" s="45">
        <v>0</v>
      </c>
      <c r="O86" s="45">
        <v>0</v>
      </c>
      <c r="P86" s="104">
        <v>0</v>
      </c>
      <c r="Q86" s="156">
        <f t="shared" si="9"/>
        <v>0</v>
      </c>
      <c r="R86" s="156">
        <f t="shared" si="5"/>
        <v>0</v>
      </c>
      <c r="S86" s="156">
        <f t="shared" si="6"/>
        <v>0</v>
      </c>
      <c r="T86" s="156">
        <f t="shared" si="7"/>
        <v>0</v>
      </c>
      <c r="U86" s="160">
        <f t="shared" si="8"/>
        <v>0</v>
      </c>
      <c r="V86" s="297"/>
      <c r="W86" s="297"/>
      <c r="X86" s="297"/>
      <c r="Y86" s="297"/>
      <c r="Z86" s="294"/>
      <c r="AA86" s="294"/>
      <c r="AB86" s="498"/>
    </row>
    <row r="87" spans="1:28" ht="32.25" customHeight="1" x14ac:dyDescent="0.25">
      <c r="A87" s="453"/>
      <c r="B87" s="455"/>
      <c r="C87" s="477"/>
      <c r="D87" s="456"/>
      <c r="E87" s="370"/>
      <c r="F87" s="447"/>
      <c r="G87" s="369" t="s">
        <v>465</v>
      </c>
      <c r="H87" s="369" t="s">
        <v>466</v>
      </c>
      <c r="I87" s="362"/>
      <c r="J87" s="458" t="s">
        <v>467</v>
      </c>
      <c r="K87" s="145">
        <v>0.25</v>
      </c>
      <c r="L87" s="113" t="s">
        <v>30</v>
      </c>
      <c r="M87" s="112">
        <v>0.1</v>
      </c>
      <c r="N87" s="112">
        <v>0.3</v>
      </c>
      <c r="O87" s="112">
        <v>0.5</v>
      </c>
      <c r="P87" s="111">
        <v>1</v>
      </c>
      <c r="Q87" s="6">
        <f t="shared" si="9"/>
        <v>2.5000000000000001E-2</v>
      </c>
      <c r="R87" s="6">
        <f t="shared" si="5"/>
        <v>7.4999999999999997E-2</v>
      </c>
      <c r="S87" s="6">
        <f t="shared" si="6"/>
        <v>0.125</v>
      </c>
      <c r="T87" s="6">
        <f t="shared" si="7"/>
        <v>0.25</v>
      </c>
      <c r="U87" s="144">
        <f t="shared" si="8"/>
        <v>0.25</v>
      </c>
      <c r="V87" s="297"/>
      <c r="W87" s="297"/>
      <c r="X87" s="297"/>
      <c r="Y87" s="297"/>
      <c r="Z87" s="294"/>
      <c r="AA87" s="294"/>
      <c r="AB87" s="498"/>
    </row>
    <row r="88" spans="1:28" ht="32.25" customHeight="1" x14ac:dyDescent="0.25">
      <c r="A88" s="453"/>
      <c r="B88" s="455"/>
      <c r="C88" s="477"/>
      <c r="D88" s="456"/>
      <c r="E88" s="370"/>
      <c r="F88" s="447"/>
      <c r="G88" s="369"/>
      <c r="H88" s="369"/>
      <c r="I88" s="362"/>
      <c r="J88" s="458"/>
      <c r="K88" s="176">
        <v>0.25</v>
      </c>
      <c r="L88" s="189" t="s">
        <v>34</v>
      </c>
      <c r="M88" s="45">
        <v>0</v>
      </c>
      <c r="N88" s="45">
        <v>0</v>
      </c>
      <c r="O88" s="45">
        <v>0</v>
      </c>
      <c r="P88" s="104">
        <v>0</v>
      </c>
      <c r="Q88" s="156">
        <f t="shared" si="9"/>
        <v>0</v>
      </c>
      <c r="R88" s="156">
        <f t="shared" si="5"/>
        <v>0</v>
      </c>
      <c r="S88" s="156">
        <f t="shared" si="6"/>
        <v>0</v>
      </c>
      <c r="T88" s="156">
        <f t="shared" si="7"/>
        <v>0</v>
      </c>
      <c r="U88" s="160">
        <f t="shared" si="8"/>
        <v>0</v>
      </c>
      <c r="V88" s="297"/>
      <c r="W88" s="297"/>
      <c r="X88" s="297"/>
      <c r="Y88" s="297"/>
      <c r="Z88" s="294"/>
      <c r="AA88" s="294"/>
      <c r="AB88" s="498"/>
    </row>
    <row r="89" spans="1:28" ht="32.25" customHeight="1" x14ac:dyDescent="0.25">
      <c r="A89" s="453"/>
      <c r="B89" s="455"/>
      <c r="C89" s="477"/>
      <c r="D89" s="456"/>
      <c r="E89" s="370"/>
      <c r="F89" s="447"/>
      <c r="G89" s="369" t="s">
        <v>468</v>
      </c>
      <c r="H89" s="369" t="s">
        <v>469</v>
      </c>
      <c r="I89" s="362"/>
      <c r="J89" s="458" t="s">
        <v>470</v>
      </c>
      <c r="K89" s="145">
        <v>0.25</v>
      </c>
      <c r="L89" s="113" t="s">
        <v>30</v>
      </c>
      <c r="M89" s="112">
        <v>0</v>
      </c>
      <c r="N89" s="112">
        <v>0</v>
      </c>
      <c r="O89" s="112">
        <v>0</v>
      </c>
      <c r="P89" s="111">
        <v>1</v>
      </c>
      <c r="Q89" s="141">
        <f t="shared" si="9"/>
        <v>0</v>
      </c>
      <c r="R89" s="141">
        <f t="shared" si="5"/>
        <v>0</v>
      </c>
      <c r="S89" s="141">
        <f t="shared" si="6"/>
        <v>0</v>
      </c>
      <c r="T89" s="141">
        <f t="shared" si="7"/>
        <v>0.25</v>
      </c>
      <c r="U89" s="146">
        <f t="shared" si="8"/>
        <v>0.25</v>
      </c>
      <c r="V89" s="297"/>
      <c r="W89" s="297"/>
      <c r="X89" s="297"/>
      <c r="Y89" s="297"/>
      <c r="Z89" s="294"/>
      <c r="AA89" s="294"/>
      <c r="AB89" s="498"/>
    </row>
    <row r="90" spans="1:28" ht="32.25" customHeight="1" x14ac:dyDescent="0.25">
      <c r="A90" s="454"/>
      <c r="B90" s="455"/>
      <c r="C90" s="477"/>
      <c r="D90" s="456"/>
      <c r="E90" s="370"/>
      <c r="F90" s="448"/>
      <c r="G90" s="369"/>
      <c r="H90" s="369"/>
      <c r="I90" s="363"/>
      <c r="J90" s="458"/>
      <c r="K90" s="176">
        <v>0.25</v>
      </c>
      <c r="L90" s="189" t="s">
        <v>34</v>
      </c>
      <c r="M90" s="45">
        <v>0</v>
      </c>
      <c r="N90" s="45">
        <v>0</v>
      </c>
      <c r="O90" s="45">
        <v>0</v>
      </c>
      <c r="P90" s="104">
        <v>0</v>
      </c>
      <c r="Q90" s="156">
        <f t="shared" si="9"/>
        <v>0</v>
      </c>
      <c r="R90" s="156">
        <f t="shared" si="5"/>
        <v>0</v>
      </c>
      <c r="S90" s="156">
        <f t="shared" si="6"/>
        <v>0</v>
      </c>
      <c r="T90" s="156">
        <f t="shared" si="7"/>
        <v>0</v>
      </c>
      <c r="U90" s="160">
        <f t="shared" si="8"/>
        <v>0</v>
      </c>
      <c r="V90" s="298"/>
      <c r="W90" s="298"/>
      <c r="X90" s="298"/>
      <c r="Y90" s="298"/>
      <c r="Z90" s="295"/>
      <c r="AA90" s="295"/>
      <c r="AB90" s="499"/>
    </row>
    <row r="91" spans="1:28" x14ac:dyDescent="0.25">
      <c r="Q91" s="629"/>
      <c r="R91" s="629"/>
      <c r="S91" s="629"/>
      <c r="T91" s="629"/>
      <c r="U91" s="629"/>
      <c r="V91" s="143"/>
      <c r="W91" s="143"/>
      <c r="X91" s="143"/>
      <c r="Y91" s="143"/>
    </row>
    <row r="92" spans="1:28" x14ac:dyDescent="0.25">
      <c r="Q92" s="629"/>
      <c r="R92" s="629"/>
      <c r="S92" s="629"/>
      <c r="T92" s="629"/>
      <c r="U92" s="629"/>
      <c r="V92" s="143"/>
      <c r="W92" s="143"/>
      <c r="X92" s="143"/>
      <c r="Y92" s="143"/>
    </row>
    <row r="93" spans="1:28" x14ac:dyDescent="0.25">
      <c r="Q93" s="651"/>
      <c r="R93" s="651"/>
      <c r="S93" s="651"/>
      <c r="T93" s="651"/>
      <c r="U93" s="652"/>
      <c r="V93" s="143"/>
      <c r="W93" s="143"/>
      <c r="X93" s="143"/>
      <c r="Y93" s="143"/>
    </row>
    <row r="94" spans="1:28" x14ac:dyDescent="0.25">
      <c r="Q94" s="651"/>
      <c r="R94" s="651"/>
      <c r="S94" s="651"/>
      <c r="T94" s="651"/>
      <c r="U94" s="652"/>
      <c r="V94" s="143"/>
      <c r="W94" s="143"/>
      <c r="X94" s="143"/>
      <c r="Y94" s="143"/>
    </row>
    <row r="95" spans="1:28" x14ac:dyDescent="0.25">
      <c r="Q95" s="653"/>
      <c r="R95" s="653"/>
      <c r="S95" s="653"/>
      <c r="T95" s="653"/>
      <c r="U95" s="653"/>
      <c r="V95" s="143"/>
      <c r="W95" s="143"/>
      <c r="X95" s="143"/>
      <c r="Y95" s="143"/>
    </row>
    <row r="96" spans="1:28" x14ac:dyDescent="0.25">
      <c r="Q96" s="629"/>
      <c r="R96" s="629"/>
      <c r="S96" s="629"/>
      <c r="T96" s="629"/>
      <c r="U96" s="629"/>
      <c r="V96" s="143"/>
      <c r="W96" s="143"/>
      <c r="X96" s="143"/>
      <c r="Y96" s="143"/>
    </row>
    <row r="97" spans="17:25" x14ac:dyDescent="0.25">
      <c r="Q97" s="631"/>
      <c r="R97" s="631"/>
      <c r="S97" s="631"/>
      <c r="T97" s="631"/>
      <c r="U97" s="631"/>
      <c r="V97" s="143"/>
      <c r="W97" s="143"/>
      <c r="X97" s="143"/>
      <c r="Y97" s="143"/>
    </row>
    <row r="98" spans="17:25" x14ac:dyDescent="0.25">
      <c r="Q98" s="142"/>
      <c r="R98" s="142"/>
      <c r="S98" s="142"/>
      <c r="T98" s="142"/>
      <c r="U98" s="143"/>
      <c r="V98" s="143"/>
      <c r="W98" s="143"/>
      <c r="X98" s="143"/>
      <c r="Y98" s="143"/>
    </row>
    <row r="99" spans="17:25" x14ac:dyDescent="0.25">
      <c r="Q99" s="142"/>
      <c r="R99" s="142"/>
      <c r="S99" s="142"/>
      <c r="T99" s="142"/>
      <c r="U99" s="143"/>
      <c r="V99" s="147"/>
      <c r="W99" s="147"/>
      <c r="X99" s="147"/>
      <c r="Y99" s="147"/>
    </row>
    <row r="100" spans="17:25" x14ac:dyDescent="0.25">
      <c r="Q100" s="142"/>
      <c r="R100" s="142"/>
      <c r="S100" s="142"/>
      <c r="T100" s="142"/>
      <c r="U100" s="143"/>
      <c r="V100" s="148"/>
      <c r="W100" s="148"/>
      <c r="X100" s="148"/>
      <c r="Y100" s="148"/>
    </row>
    <row r="101" spans="17:25" x14ac:dyDescent="0.25">
      <c r="Q101" s="142"/>
      <c r="R101" s="142"/>
      <c r="S101" s="142"/>
      <c r="T101" s="142"/>
      <c r="U101" s="143"/>
      <c r="V101" s="148"/>
      <c r="W101" s="148"/>
      <c r="X101" s="148"/>
      <c r="Y101" s="148"/>
    </row>
    <row r="102" spans="17:25" x14ac:dyDescent="0.25">
      <c r="Q102" s="142"/>
      <c r="R102" s="142"/>
      <c r="S102" s="142"/>
      <c r="T102" s="142"/>
      <c r="U102" s="143"/>
      <c r="V102" s="148"/>
      <c r="W102" s="148"/>
      <c r="X102" s="148"/>
      <c r="Y102" s="148"/>
    </row>
    <row r="103" spans="17:25" x14ac:dyDescent="0.25">
      <c r="Q103" s="142"/>
      <c r="R103" s="142"/>
      <c r="S103" s="142"/>
      <c r="T103" s="142"/>
      <c r="U103" s="143"/>
      <c r="V103" s="148"/>
      <c r="W103" s="148"/>
      <c r="X103" s="148"/>
      <c r="Y103" s="148"/>
    </row>
    <row r="104" spans="17:25" x14ac:dyDescent="0.25">
      <c r="Q104" s="142"/>
      <c r="R104" s="142"/>
      <c r="S104" s="142"/>
      <c r="T104" s="142"/>
      <c r="U104" s="143"/>
      <c r="V104" s="148"/>
      <c r="W104" s="148"/>
      <c r="X104" s="148"/>
      <c r="Y104" s="148"/>
    </row>
    <row r="105" spans="17:25" x14ac:dyDescent="0.25">
      <c r="Q105" s="142"/>
      <c r="R105" s="142"/>
      <c r="S105" s="142"/>
      <c r="T105" s="142"/>
      <c r="U105" s="143"/>
      <c r="V105" s="148"/>
      <c r="W105" s="148"/>
      <c r="X105" s="148"/>
      <c r="Y105" s="148"/>
    </row>
    <row r="106" spans="17:25" x14ac:dyDescent="0.25">
      <c r="Q106" s="142"/>
      <c r="R106" s="142"/>
      <c r="S106" s="142"/>
      <c r="T106" s="142"/>
      <c r="U106" s="143"/>
      <c r="V106" s="148"/>
      <c r="W106" s="148"/>
      <c r="X106" s="148"/>
      <c r="Y106" s="148"/>
    </row>
    <row r="107" spans="17:25" x14ac:dyDescent="0.25">
      <c r="Q107" s="142"/>
      <c r="R107" s="142"/>
      <c r="S107" s="142"/>
      <c r="T107" s="142"/>
      <c r="U107" s="143"/>
      <c r="V107" s="147"/>
      <c r="W107" s="147"/>
      <c r="X107" s="147"/>
      <c r="Y107" s="147"/>
    </row>
    <row r="108" spans="17:25" x14ac:dyDescent="0.25">
      <c r="Q108" s="142"/>
      <c r="R108" s="142"/>
      <c r="S108" s="142"/>
      <c r="T108" s="142"/>
      <c r="U108" s="143"/>
      <c r="V108" s="148"/>
      <c r="W108" s="148"/>
      <c r="X108" s="148"/>
      <c r="Y108" s="148"/>
    </row>
    <row r="109" spans="17:25" x14ac:dyDescent="0.25">
      <c r="Q109" s="142"/>
      <c r="R109" s="142"/>
      <c r="S109" s="142"/>
      <c r="T109" s="142"/>
      <c r="U109" s="143"/>
      <c r="V109" s="148"/>
      <c r="W109" s="148"/>
      <c r="X109" s="148"/>
      <c r="Y109" s="148"/>
    </row>
    <row r="110" spans="17:25" x14ac:dyDescent="0.25">
      <c r="Q110" s="142"/>
      <c r="R110" s="142"/>
      <c r="S110" s="142"/>
      <c r="T110" s="142"/>
      <c r="U110" s="143"/>
      <c r="V110" s="148"/>
      <c r="W110" s="148"/>
      <c r="X110" s="148"/>
      <c r="Y110" s="148"/>
    </row>
    <row r="111" spans="17:25" x14ac:dyDescent="0.25">
      <c r="Q111" s="142"/>
      <c r="R111" s="142"/>
      <c r="S111" s="142"/>
      <c r="T111" s="142"/>
      <c r="U111" s="143"/>
      <c r="V111" s="148"/>
      <c r="W111" s="148"/>
      <c r="X111" s="148"/>
      <c r="Y111" s="148"/>
    </row>
    <row r="112" spans="17:25" x14ac:dyDescent="0.25">
      <c r="Q112" s="142"/>
      <c r="R112" s="142"/>
      <c r="S112" s="142"/>
      <c r="T112" s="142"/>
      <c r="U112" s="143"/>
      <c r="V112" s="148"/>
      <c r="W112" s="148"/>
      <c r="X112" s="148"/>
      <c r="Y112" s="148"/>
    </row>
    <row r="113" spans="17:25" x14ac:dyDescent="0.25">
      <c r="Q113" s="142"/>
      <c r="R113" s="142"/>
      <c r="S113" s="142"/>
      <c r="T113" s="142"/>
      <c r="U113" s="143"/>
      <c r="V113" s="148"/>
      <c r="W113" s="148"/>
      <c r="X113" s="148"/>
      <c r="Y113" s="148"/>
    </row>
    <row r="114" spans="17:25" x14ac:dyDescent="0.25">
      <c r="Q114" s="142"/>
      <c r="R114" s="142"/>
      <c r="S114" s="142"/>
      <c r="T114" s="142"/>
      <c r="U114" s="143"/>
      <c r="V114" s="148"/>
      <c r="W114" s="148"/>
      <c r="X114" s="148"/>
      <c r="Y114" s="148"/>
    </row>
    <row r="115" spans="17:25" x14ac:dyDescent="0.25">
      <c r="Q115" s="106"/>
      <c r="R115" s="106"/>
      <c r="S115" s="106"/>
      <c r="T115" s="106"/>
      <c r="U115" s="106"/>
      <c r="V115" s="106"/>
      <c r="W115" s="106"/>
      <c r="X115" s="106"/>
      <c r="Y115" s="106"/>
    </row>
    <row r="116" spans="17:25" x14ac:dyDescent="0.25">
      <c r="Q116" s="106"/>
      <c r="R116" s="106"/>
      <c r="S116" s="106"/>
      <c r="T116" s="106"/>
      <c r="U116" s="106"/>
      <c r="V116" s="106"/>
      <c r="W116" s="106"/>
      <c r="X116" s="106"/>
      <c r="Y116" s="106"/>
    </row>
    <row r="117" spans="17:25" x14ac:dyDescent="0.25">
      <c r="Q117" s="106"/>
      <c r="R117" s="106"/>
      <c r="S117" s="106"/>
      <c r="T117" s="106"/>
      <c r="U117" s="106"/>
      <c r="V117" s="106"/>
      <c r="W117" s="106"/>
      <c r="X117" s="106"/>
      <c r="Y117" s="106"/>
    </row>
    <row r="118" spans="17:25" x14ac:dyDescent="0.25">
      <c r="Q118" s="106"/>
      <c r="R118" s="106"/>
      <c r="S118" s="106"/>
      <c r="T118" s="106"/>
      <c r="U118" s="106"/>
      <c r="V118" s="106"/>
      <c r="W118" s="106"/>
      <c r="X118" s="106"/>
      <c r="Y118" s="106"/>
    </row>
    <row r="119" spans="17:25" x14ac:dyDescent="0.25">
      <c r="Q119" s="106"/>
      <c r="R119" s="106"/>
      <c r="S119" s="106"/>
      <c r="T119" s="106"/>
      <c r="U119" s="106"/>
      <c r="V119" s="106"/>
      <c r="W119" s="106"/>
      <c r="X119" s="106"/>
      <c r="Y119" s="106"/>
    </row>
    <row r="120" spans="17:25" x14ac:dyDescent="0.25">
      <c r="Q120" s="106"/>
      <c r="R120" s="106"/>
      <c r="S120" s="106"/>
      <c r="T120" s="106"/>
      <c r="U120" s="106"/>
      <c r="V120" s="106"/>
      <c r="W120" s="106"/>
      <c r="X120" s="106"/>
      <c r="Y120" s="106"/>
    </row>
    <row r="121" spans="17:25" x14ac:dyDescent="0.25">
      <c r="Q121" s="106"/>
      <c r="R121" s="106"/>
      <c r="S121" s="106"/>
      <c r="T121" s="106"/>
      <c r="U121" s="106"/>
      <c r="V121" s="106"/>
      <c r="W121" s="106"/>
      <c r="X121" s="106"/>
      <c r="Y121" s="106"/>
    </row>
    <row r="122" spans="17:25" x14ac:dyDescent="0.25">
      <c r="Q122" s="106"/>
      <c r="R122" s="106"/>
      <c r="S122" s="106"/>
      <c r="T122" s="106"/>
      <c r="U122" s="106"/>
      <c r="V122" s="106"/>
      <c r="W122" s="106"/>
      <c r="X122" s="106"/>
      <c r="Y122" s="106"/>
    </row>
    <row r="123" spans="17:25" x14ac:dyDescent="0.25">
      <c r="Q123" s="106"/>
      <c r="R123" s="106"/>
      <c r="S123" s="106"/>
      <c r="T123" s="106"/>
      <c r="U123" s="106"/>
      <c r="V123" s="106"/>
      <c r="W123" s="106"/>
      <c r="X123" s="106"/>
      <c r="Y123" s="106"/>
    </row>
    <row r="124" spans="17:25" x14ac:dyDescent="0.25">
      <c r="Q124" s="106"/>
      <c r="R124" s="106"/>
      <c r="S124" s="106"/>
      <c r="T124" s="106"/>
      <c r="U124" s="106"/>
      <c r="V124" s="106"/>
      <c r="W124" s="106"/>
      <c r="X124" s="106"/>
      <c r="Y124" s="106"/>
    </row>
    <row r="125" spans="17:25" x14ac:dyDescent="0.25">
      <c r="Q125" s="106"/>
      <c r="R125" s="106"/>
      <c r="S125" s="106"/>
      <c r="T125" s="106"/>
      <c r="U125" s="106"/>
      <c r="V125" s="106"/>
      <c r="W125" s="106"/>
      <c r="X125" s="106"/>
      <c r="Y125" s="106"/>
    </row>
    <row r="126" spans="17:25" x14ac:dyDescent="0.25">
      <c r="Q126" s="106"/>
      <c r="R126" s="106"/>
      <c r="S126" s="106"/>
      <c r="T126" s="106"/>
      <c r="U126" s="106"/>
      <c r="V126" s="106"/>
      <c r="W126" s="106"/>
      <c r="X126" s="106"/>
      <c r="Y126" s="106"/>
    </row>
    <row r="127" spans="17:25" x14ac:dyDescent="0.25">
      <c r="Q127" s="106"/>
      <c r="R127" s="106"/>
      <c r="S127" s="106"/>
      <c r="T127" s="106"/>
      <c r="U127" s="106"/>
      <c r="V127" s="106"/>
      <c r="W127" s="106"/>
      <c r="X127" s="106"/>
      <c r="Y127" s="106"/>
    </row>
    <row r="128" spans="17:25" x14ac:dyDescent="0.25">
      <c r="Q128" s="106"/>
      <c r="R128" s="106"/>
      <c r="S128" s="106"/>
      <c r="T128" s="106"/>
      <c r="U128" s="106"/>
      <c r="V128" s="106"/>
      <c r="W128" s="106"/>
      <c r="X128" s="106"/>
      <c r="Y128" s="106"/>
    </row>
    <row r="129" spans="17:25" x14ac:dyDescent="0.25">
      <c r="Q129" s="106"/>
      <c r="R129" s="106"/>
      <c r="S129" s="106"/>
      <c r="T129" s="106"/>
      <c r="U129" s="106"/>
      <c r="V129" s="106"/>
      <c r="W129" s="106"/>
      <c r="X129" s="106"/>
      <c r="Y129" s="106"/>
    </row>
    <row r="130" spans="17:25" x14ac:dyDescent="0.25">
      <c r="Q130" s="106"/>
      <c r="R130" s="106"/>
      <c r="S130" s="106"/>
      <c r="T130" s="106"/>
      <c r="U130" s="106"/>
      <c r="V130" s="106"/>
      <c r="W130" s="106"/>
      <c r="X130" s="106"/>
      <c r="Y130" s="106"/>
    </row>
    <row r="131" spans="17:25" x14ac:dyDescent="0.25">
      <c r="Q131" s="106"/>
      <c r="R131" s="106"/>
      <c r="S131" s="106"/>
      <c r="T131" s="106"/>
      <c r="U131" s="106"/>
      <c r="V131" s="106"/>
      <c r="W131" s="106"/>
      <c r="X131" s="106"/>
      <c r="Y131" s="106"/>
    </row>
    <row r="132" spans="17:25" x14ac:dyDescent="0.25">
      <c r="Q132" s="106"/>
      <c r="R132" s="106"/>
      <c r="S132" s="106"/>
      <c r="T132" s="106"/>
      <c r="U132" s="106"/>
      <c r="V132" s="106"/>
      <c r="W132" s="106"/>
      <c r="X132" s="106"/>
      <c r="Y132" s="106"/>
    </row>
    <row r="133" spans="17:25" x14ac:dyDescent="0.25">
      <c r="Q133" s="106"/>
      <c r="R133" s="106"/>
      <c r="S133" s="106"/>
      <c r="T133" s="106"/>
      <c r="U133" s="106"/>
      <c r="V133" s="106"/>
      <c r="W133" s="106"/>
      <c r="X133" s="106"/>
      <c r="Y133" s="106"/>
    </row>
    <row r="134" spans="17:25" x14ac:dyDescent="0.25">
      <c r="Q134" s="106"/>
      <c r="R134" s="106"/>
      <c r="S134" s="106"/>
      <c r="T134" s="106"/>
      <c r="U134" s="106"/>
      <c r="V134" s="106"/>
      <c r="W134" s="106"/>
      <c r="X134" s="106"/>
      <c r="Y134" s="106"/>
    </row>
    <row r="135" spans="17:25" x14ac:dyDescent="0.25">
      <c r="Q135" s="106"/>
      <c r="R135" s="106"/>
      <c r="S135" s="106"/>
      <c r="T135" s="106"/>
      <c r="U135" s="106"/>
      <c r="V135" s="106"/>
      <c r="W135" s="106"/>
      <c r="X135" s="106"/>
      <c r="Y135" s="106"/>
    </row>
    <row r="136" spans="17:25" x14ac:dyDescent="0.25">
      <c r="Q136" s="106"/>
      <c r="R136" s="106"/>
      <c r="S136" s="106"/>
      <c r="T136" s="106"/>
      <c r="U136" s="106"/>
      <c r="V136" s="106"/>
      <c r="W136" s="106"/>
      <c r="X136" s="106"/>
      <c r="Y136" s="106"/>
    </row>
    <row r="137" spans="17:25" x14ac:dyDescent="0.25">
      <c r="Q137" s="106"/>
      <c r="R137" s="106"/>
      <c r="S137" s="106"/>
      <c r="T137" s="106"/>
      <c r="U137" s="106"/>
      <c r="V137" s="106"/>
      <c r="W137" s="106"/>
      <c r="X137" s="106"/>
      <c r="Y137" s="106"/>
    </row>
    <row r="138" spans="17:25" x14ac:dyDescent="0.25">
      <c r="Q138" s="106"/>
      <c r="R138" s="106"/>
      <c r="S138" s="106"/>
      <c r="T138" s="106"/>
      <c r="U138" s="106"/>
      <c r="V138" s="106"/>
      <c r="W138" s="106"/>
      <c r="X138" s="106"/>
      <c r="Y138" s="106"/>
    </row>
    <row r="139" spans="17:25" x14ac:dyDescent="0.25">
      <c r="Q139" s="106"/>
      <c r="R139" s="106"/>
      <c r="S139" s="106"/>
      <c r="T139" s="106"/>
      <c r="U139" s="106"/>
      <c r="V139" s="106"/>
      <c r="W139" s="106"/>
      <c r="X139" s="106"/>
      <c r="Y139" s="106"/>
    </row>
    <row r="140" spans="17:25" x14ac:dyDescent="0.25">
      <c r="Q140" s="106"/>
      <c r="R140" s="106"/>
      <c r="S140" s="106"/>
      <c r="T140" s="106"/>
      <c r="U140" s="106"/>
      <c r="V140" s="106"/>
      <c r="W140" s="106"/>
      <c r="X140" s="106"/>
      <c r="Y140" s="106"/>
    </row>
    <row r="141" spans="17:25" x14ac:dyDescent="0.25">
      <c r="Q141" s="106"/>
      <c r="R141" s="106"/>
      <c r="S141" s="106"/>
      <c r="T141" s="106"/>
      <c r="U141" s="106"/>
      <c r="V141" s="106"/>
      <c r="W141" s="106"/>
      <c r="X141" s="106"/>
      <c r="Y141" s="106"/>
    </row>
    <row r="142" spans="17:25" x14ac:dyDescent="0.25">
      <c r="Q142" s="106"/>
      <c r="R142" s="106"/>
      <c r="S142" s="106"/>
      <c r="T142" s="106"/>
      <c r="U142" s="106"/>
      <c r="V142" s="106"/>
      <c r="W142" s="106"/>
      <c r="X142" s="106"/>
      <c r="Y142" s="106"/>
    </row>
    <row r="143" spans="17:25" x14ac:dyDescent="0.25">
      <c r="Q143" s="106"/>
      <c r="R143" s="106"/>
      <c r="S143" s="106"/>
      <c r="T143" s="106"/>
      <c r="U143" s="106"/>
      <c r="V143" s="106"/>
      <c r="W143" s="106"/>
      <c r="X143" s="106"/>
      <c r="Y143" s="106"/>
    </row>
    <row r="144" spans="17:25" x14ac:dyDescent="0.25">
      <c r="Q144" s="106"/>
      <c r="R144" s="106"/>
      <c r="S144" s="106"/>
      <c r="T144" s="106"/>
      <c r="U144" s="106"/>
      <c r="V144" s="106"/>
      <c r="W144" s="106"/>
      <c r="X144" s="106"/>
      <c r="Y144" s="106"/>
    </row>
    <row r="145" spans="17:25" x14ac:dyDescent="0.25">
      <c r="Q145" s="106"/>
      <c r="R145" s="106"/>
      <c r="S145" s="106"/>
      <c r="T145" s="106"/>
      <c r="U145" s="106"/>
      <c r="V145" s="106"/>
      <c r="W145" s="106"/>
      <c r="X145" s="106"/>
      <c r="Y145" s="106"/>
    </row>
    <row r="146" spans="17:25" x14ac:dyDescent="0.25">
      <c r="Q146" s="106"/>
      <c r="R146" s="106"/>
      <c r="S146" s="106"/>
      <c r="T146" s="106"/>
      <c r="U146" s="106"/>
      <c r="V146" s="106"/>
      <c r="W146" s="106"/>
      <c r="X146" s="106"/>
      <c r="Y146" s="106"/>
    </row>
    <row r="147" spans="17:25" x14ac:dyDescent="0.25">
      <c r="Q147" s="106"/>
      <c r="R147" s="106"/>
      <c r="S147" s="106"/>
      <c r="T147" s="106"/>
      <c r="U147" s="106"/>
      <c r="V147" s="106"/>
      <c r="W147" s="106"/>
      <c r="X147" s="106"/>
      <c r="Y147" s="106"/>
    </row>
    <row r="148" spans="17:25" x14ac:dyDescent="0.25">
      <c r="Q148" s="106"/>
      <c r="R148" s="106"/>
      <c r="S148" s="106"/>
      <c r="T148" s="106"/>
      <c r="U148" s="106"/>
      <c r="V148" s="106"/>
      <c r="W148" s="106"/>
      <c r="X148" s="106"/>
      <c r="Y148" s="106"/>
    </row>
    <row r="149" spans="17:25" x14ac:dyDescent="0.25">
      <c r="Q149" s="106"/>
      <c r="R149" s="106"/>
      <c r="S149" s="106"/>
      <c r="T149" s="106"/>
      <c r="U149" s="106"/>
      <c r="V149" s="106"/>
      <c r="W149" s="106"/>
      <c r="X149" s="106"/>
      <c r="Y149" s="106"/>
    </row>
    <row r="150" spans="17:25" x14ac:dyDescent="0.25">
      <c r="Q150" s="106"/>
      <c r="R150" s="106"/>
      <c r="S150" s="106"/>
      <c r="T150" s="106"/>
      <c r="U150" s="106"/>
      <c r="V150" s="106"/>
      <c r="W150" s="106"/>
      <c r="X150" s="106"/>
      <c r="Y150" s="106"/>
    </row>
    <row r="151" spans="17:25" x14ac:dyDescent="0.25">
      <c r="Q151" s="106"/>
      <c r="R151" s="106"/>
      <c r="S151" s="106"/>
      <c r="T151" s="106"/>
      <c r="U151" s="106"/>
      <c r="V151" s="106"/>
      <c r="W151" s="106"/>
      <c r="X151" s="106"/>
      <c r="Y151" s="106"/>
    </row>
    <row r="152" spans="17:25" x14ac:dyDescent="0.25">
      <c r="Q152" s="106"/>
      <c r="R152" s="106"/>
      <c r="S152" s="106"/>
      <c r="T152" s="106"/>
      <c r="U152" s="106"/>
      <c r="V152" s="106"/>
      <c r="W152" s="106"/>
      <c r="X152" s="106"/>
      <c r="Y152" s="106"/>
    </row>
    <row r="153" spans="17:25" x14ac:dyDescent="0.25">
      <c r="Q153" s="106"/>
      <c r="R153" s="106"/>
      <c r="S153" s="106"/>
      <c r="T153" s="106"/>
      <c r="U153" s="106"/>
      <c r="V153" s="106"/>
      <c r="W153" s="106"/>
      <c r="X153" s="106"/>
      <c r="Y153" s="106"/>
    </row>
    <row r="154" spans="17:25" x14ac:dyDescent="0.25">
      <c r="Q154" s="106"/>
      <c r="R154" s="106"/>
      <c r="S154" s="106"/>
      <c r="T154" s="106"/>
      <c r="U154" s="106"/>
      <c r="V154" s="106"/>
      <c r="W154" s="106"/>
      <c r="X154" s="106"/>
      <c r="Y154" s="106"/>
    </row>
    <row r="155" spans="17:25" x14ac:dyDescent="0.25">
      <c r="Q155" s="106"/>
      <c r="R155" s="106"/>
      <c r="S155" s="106"/>
      <c r="T155" s="106"/>
      <c r="U155" s="106"/>
      <c r="V155" s="106"/>
      <c r="W155" s="106"/>
      <c r="X155" s="106"/>
      <c r="Y155" s="106"/>
    </row>
    <row r="156" spans="17:25" x14ac:dyDescent="0.25">
      <c r="Q156" s="106"/>
      <c r="R156" s="106"/>
      <c r="S156" s="106"/>
      <c r="T156" s="106"/>
      <c r="U156" s="106"/>
      <c r="V156" s="106"/>
      <c r="W156" s="106"/>
      <c r="X156" s="106"/>
      <c r="Y156" s="106"/>
    </row>
    <row r="157" spans="17:25" x14ac:dyDescent="0.25">
      <c r="Q157" s="106"/>
      <c r="R157" s="106"/>
      <c r="S157" s="106"/>
      <c r="T157" s="106"/>
      <c r="U157" s="106"/>
      <c r="V157" s="106"/>
      <c r="W157" s="106"/>
      <c r="X157" s="106"/>
      <c r="Y157" s="106"/>
    </row>
    <row r="158" spans="17:25" x14ac:dyDescent="0.25">
      <c r="Q158" s="106"/>
      <c r="R158" s="106"/>
      <c r="S158" s="106"/>
      <c r="T158" s="106"/>
      <c r="U158" s="106"/>
      <c r="V158" s="106"/>
      <c r="W158" s="106"/>
      <c r="X158" s="106"/>
      <c r="Y158" s="106"/>
    </row>
    <row r="159" spans="17:25" x14ac:dyDescent="0.25">
      <c r="Q159" s="106"/>
      <c r="R159" s="106"/>
      <c r="S159" s="106"/>
      <c r="T159" s="106"/>
      <c r="U159" s="106"/>
      <c r="V159" s="106"/>
      <c r="W159" s="106"/>
      <c r="X159" s="106"/>
      <c r="Y159" s="106"/>
    </row>
    <row r="160" spans="17:25" x14ac:dyDescent="0.25">
      <c r="Q160" s="106"/>
      <c r="R160" s="106"/>
      <c r="S160" s="106"/>
      <c r="T160" s="106"/>
      <c r="U160" s="106"/>
      <c r="V160" s="106"/>
      <c r="W160" s="106"/>
      <c r="X160" s="106"/>
      <c r="Y160" s="106"/>
    </row>
    <row r="161" spans="17:25" x14ac:dyDescent="0.25">
      <c r="Q161" s="106"/>
      <c r="R161" s="106"/>
      <c r="S161" s="106"/>
      <c r="T161" s="106"/>
      <c r="U161" s="106"/>
      <c r="V161" s="106"/>
      <c r="W161" s="106"/>
      <c r="X161" s="106"/>
      <c r="Y161" s="106"/>
    </row>
    <row r="162" spans="17:25" x14ac:dyDescent="0.25">
      <c r="Q162" s="106"/>
      <c r="R162" s="106"/>
      <c r="S162" s="106"/>
      <c r="T162" s="106"/>
      <c r="U162" s="106"/>
      <c r="V162" s="106"/>
      <c r="W162" s="106"/>
      <c r="X162" s="106"/>
      <c r="Y162" s="106"/>
    </row>
    <row r="163" spans="17:25" x14ac:dyDescent="0.25">
      <c r="Q163" s="106"/>
      <c r="R163" s="106"/>
      <c r="S163" s="106"/>
      <c r="T163" s="106"/>
      <c r="U163" s="106"/>
      <c r="V163" s="106"/>
      <c r="W163" s="106"/>
      <c r="X163" s="106"/>
      <c r="Y163" s="106"/>
    </row>
    <row r="164" spans="17:25" x14ac:dyDescent="0.25">
      <c r="Q164" s="106"/>
      <c r="R164" s="106"/>
      <c r="S164" s="106"/>
      <c r="T164" s="106"/>
      <c r="U164" s="106"/>
      <c r="V164" s="106"/>
      <c r="W164" s="106"/>
      <c r="X164" s="106"/>
      <c r="Y164" s="106"/>
    </row>
    <row r="165" spans="17:25" x14ac:dyDescent="0.25">
      <c r="Q165" s="106"/>
      <c r="R165" s="106"/>
      <c r="S165" s="106"/>
      <c r="T165" s="106"/>
      <c r="U165" s="106"/>
      <c r="V165" s="106"/>
      <c r="W165" s="106"/>
      <c r="X165" s="106"/>
      <c r="Y165" s="106"/>
    </row>
    <row r="166" spans="17:25" x14ac:dyDescent="0.25">
      <c r="Q166" s="106"/>
      <c r="R166" s="106"/>
      <c r="S166" s="106"/>
      <c r="T166" s="106"/>
      <c r="U166" s="106"/>
      <c r="V166" s="106"/>
      <c r="W166" s="106"/>
      <c r="X166" s="106"/>
      <c r="Y166" s="106"/>
    </row>
    <row r="167" spans="17:25" x14ac:dyDescent="0.25">
      <c r="Q167" s="106"/>
      <c r="R167" s="106"/>
      <c r="S167" s="106"/>
      <c r="T167" s="106"/>
      <c r="U167" s="106"/>
      <c r="V167" s="106"/>
      <c r="W167" s="106"/>
      <c r="X167" s="106"/>
      <c r="Y167" s="106"/>
    </row>
    <row r="168" spans="17:25" x14ac:dyDescent="0.25">
      <c r="Q168" s="106"/>
      <c r="R168" s="106"/>
      <c r="S168" s="106"/>
      <c r="T168" s="106"/>
      <c r="U168" s="106"/>
      <c r="V168" s="106"/>
      <c r="W168" s="106"/>
      <c r="X168" s="106"/>
      <c r="Y168" s="106"/>
    </row>
    <row r="169" spans="17:25" x14ac:dyDescent="0.25">
      <c r="Q169" s="106"/>
      <c r="R169" s="106"/>
      <c r="S169" s="106"/>
      <c r="T169" s="106"/>
      <c r="U169" s="106"/>
      <c r="V169" s="106"/>
      <c r="W169" s="106"/>
      <c r="X169" s="106"/>
      <c r="Y169" s="106"/>
    </row>
    <row r="170" spans="17:25" x14ac:dyDescent="0.25">
      <c r="Q170" s="106"/>
      <c r="R170" s="106"/>
      <c r="S170" s="106"/>
      <c r="T170" s="106"/>
      <c r="U170" s="106"/>
      <c r="V170" s="106"/>
      <c r="W170" s="106"/>
      <c r="X170" s="106"/>
      <c r="Y170" s="106"/>
    </row>
    <row r="171" spans="17:25" x14ac:dyDescent="0.25">
      <c r="Q171" s="106"/>
      <c r="R171" s="106"/>
      <c r="S171" s="106"/>
      <c r="T171" s="106"/>
      <c r="U171" s="106"/>
      <c r="V171" s="106"/>
      <c r="W171" s="106"/>
      <c r="X171" s="106"/>
      <c r="Y171" s="106"/>
    </row>
    <row r="172" spans="17:25" x14ac:dyDescent="0.25">
      <c r="Q172" s="106"/>
      <c r="R172" s="106"/>
      <c r="S172" s="106"/>
      <c r="T172" s="106"/>
      <c r="U172" s="106"/>
      <c r="V172" s="106"/>
      <c r="W172" s="106"/>
      <c r="X172" s="106"/>
      <c r="Y172" s="106"/>
    </row>
    <row r="173" spans="17:25" x14ac:dyDescent="0.25">
      <c r="Q173" s="106"/>
      <c r="R173" s="106"/>
      <c r="S173" s="106"/>
      <c r="T173" s="106"/>
      <c r="U173" s="106"/>
      <c r="V173" s="106"/>
      <c r="W173" s="106"/>
      <c r="X173" s="106"/>
      <c r="Y173" s="106"/>
    </row>
    <row r="174" spans="17:25" x14ac:dyDescent="0.25">
      <c r="Q174" s="106"/>
      <c r="R174" s="106"/>
      <c r="S174" s="106"/>
      <c r="T174" s="106"/>
      <c r="U174" s="106"/>
      <c r="V174" s="106"/>
      <c r="W174" s="106"/>
      <c r="X174" s="106"/>
      <c r="Y174" s="106"/>
    </row>
    <row r="175" spans="17:25" x14ac:dyDescent="0.25">
      <c r="Q175" s="106"/>
      <c r="R175" s="106"/>
      <c r="S175" s="106"/>
      <c r="T175" s="106"/>
      <c r="U175" s="106"/>
      <c r="V175" s="106"/>
      <c r="W175" s="106"/>
      <c r="X175" s="106"/>
      <c r="Y175" s="106"/>
    </row>
    <row r="176" spans="17:25" x14ac:dyDescent="0.25">
      <c r="Q176" s="106"/>
      <c r="R176" s="106"/>
      <c r="S176" s="106"/>
      <c r="T176" s="106"/>
      <c r="U176" s="106"/>
      <c r="V176" s="106"/>
      <c r="W176" s="106"/>
      <c r="X176" s="106"/>
      <c r="Y176" s="106"/>
    </row>
    <row r="177" spans="17:25" x14ac:dyDescent="0.25">
      <c r="Q177" s="106"/>
      <c r="R177" s="106"/>
      <c r="S177" s="106"/>
      <c r="T177" s="106"/>
      <c r="U177" s="106"/>
      <c r="V177" s="106"/>
      <c r="W177" s="106"/>
      <c r="X177" s="106"/>
      <c r="Y177" s="106"/>
    </row>
    <row r="178" spans="17:25" x14ac:dyDescent="0.25">
      <c r="Q178" s="106"/>
      <c r="R178" s="106"/>
      <c r="S178" s="106"/>
      <c r="T178" s="106"/>
      <c r="U178" s="106"/>
      <c r="V178" s="106"/>
      <c r="W178" s="106"/>
      <c r="X178" s="106"/>
      <c r="Y178" s="106"/>
    </row>
    <row r="179" spans="17:25" x14ac:dyDescent="0.25">
      <c r="Q179" s="106"/>
      <c r="R179" s="106"/>
      <c r="S179" s="106"/>
      <c r="T179" s="106"/>
      <c r="U179" s="106"/>
      <c r="V179" s="106"/>
      <c r="W179" s="106"/>
      <c r="X179" s="106"/>
      <c r="Y179" s="106"/>
    </row>
    <row r="180" spans="17:25" x14ac:dyDescent="0.25">
      <c r="Q180" s="106"/>
      <c r="R180" s="106"/>
      <c r="S180" s="106"/>
      <c r="T180" s="106"/>
      <c r="U180" s="106"/>
      <c r="V180" s="106"/>
      <c r="W180" s="106"/>
      <c r="X180" s="106"/>
      <c r="Y180" s="106"/>
    </row>
    <row r="181" spans="17:25" x14ac:dyDescent="0.25">
      <c r="Q181" s="106"/>
      <c r="R181" s="106"/>
      <c r="S181" s="106"/>
      <c r="T181" s="106"/>
      <c r="U181" s="106"/>
      <c r="V181" s="106"/>
      <c r="W181" s="106"/>
      <c r="X181" s="106"/>
      <c r="Y181" s="106"/>
    </row>
    <row r="182" spans="17:25" x14ac:dyDescent="0.25">
      <c r="Q182" s="106"/>
      <c r="R182" s="106"/>
      <c r="S182" s="106"/>
      <c r="T182" s="106"/>
      <c r="U182" s="106"/>
      <c r="V182" s="106"/>
      <c r="W182" s="106"/>
      <c r="X182" s="106"/>
      <c r="Y182" s="106"/>
    </row>
  </sheetData>
  <mergeCells count="242">
    <mergeCell ref="Q95:U95"/>
    <mergeCell ref="V3:V12"/>
    <mergeCell ref="W3:W12"/>
    <mergeCell ref="X3:X12"/>
    <mergeCell ref="Y3:Y12"/>
    <mergeCell ref="V13:V18"/>
    <mergeCell ref="W13:W18"/>
    <mergeCell ref="X13:X18"/>
    <mergeCell ref="Y13:Y18"/>
    <mergeCell ref="V19:V22"/>
    <mergeCell ref="W19:W22"/>
    <mergeCell ref="X19:X22"/>
    <mergeCell ref="Y19:Y22"/>
    <mergeCell ref="V23:V28"/>
    <mergeCell ref="W23:W28"/>
    <mergeCell ref="X23:X28"/>
    <mergeCell ref="Y23:Y28"/>
    <mergeCell ref="V73:V78"/>
    <mergeCell ref="W73:W78"/>
    <mergeCell ref="X73:X78"/>
    <mergeCell ref="Y73:Y78"/>
    <mergeCell ref="V79:V82"/>
    <mergeCell ref="W79:W82"/>
    <mergeCell ref="X79:X82"/>
    <mergeCell ref="Y45:Y50"/>
    <mergeCell ref="V51:V58"/>
    <mergeCell ref="W51:W58"/>
    <mergeCell ref="X51:X58"/>
    <mergeCell ref="Y51:Y58"/>
    <mergeCell ref="V59:V64"/>
    <mergeCell ref="W59:W64"/>
    <mergeCell ref="X59:X64"/>
    <mergeCell ref="Y59:Y64"/>
    <mergeCell ref="V83:V90"/>
    <mergeCell ref="W83:W90"/>
    <mergeCell ref="X83:X90"/>
    <mergeCell ref="Y83:Y90"/>
    <mergeCell ref="V65:V72"/>
    <mergeCell ref="W65:W72"/>
    <mergeCell ref="X65:X72"/>
    <mergeCell ref="Y65:Y72"/>
    <mergeCell ref="V29:V36"/>
    <mergeCell ref="W29:W36"/>
    <mergeCell ref="X29:X36"/>
    <mergeCell ref="Y29:Y36"/>
    <mergeCell ref="V37:V38"/>
    <mergeCell ref="W37:W38"/>
    <mergeCell ref="X37:X38"/>
    <mergeCell ref="Y37:Y38"/>
    <mergeCell ref="V39:V44"/>
    <mergeCell ref="W39:W44"/>
    <mergeCell ref="X39:X44"/>
    <mergeCell ref="Y39:Y44"/>
    <mergeCell ref="Y79:Y82"/>
    <mergeCell ref="V45:V50"/>
    <mergeCell ref="W45:W50"/>
    <mergeCell ref="X45:X50"/>
    <mergeCell ref="J81:J82"/>
    <mergeCell ref="J57:J58"/>
    <mergeCell ref="J85:J86"/>
    <mergeCell ref="G69:G70"/>
    <mergeCell ref="H69:H70"/>
    <mergeCell ref="H53:H54"/>
    <mergeCell ref="J53:J54"/>
    <mergeCell ref="G57:G58"/>
    <mergeCell ref="H57:H58"/>
    <mergeCell ref="J67:J68"/>
    <mergeCell ref="J69:J70"/>
    <mergeCell ref="J65:J66"/>
    <mergeCell ref="J61:J62"/>
    <mergeCell ref="G53:G54"/>
    <mergeCell ref="I79:I82"/>
    <mergeCell ref="I83:I90"/>
    <mergeCell ref="E1:AB1"/>
    <mergeCell ref="AA3:AA12"/>
    <mergeCell ref="Z3:Z12"/>
    <mergeCell ref="AB3:AB90"/>
    <mergeCell ref="G89:G90"/>
    <mergeCell ref="H89:H90"/>
    <mergeCell ref="H83:H84"/>
    <mergeCell ref="J83:J84"/>
    <mergeCell ref="G87:G88"/>
    <mergeCell ref="H87:H88"/>
    <mergeCell ref="J87:J88"/>
    <mergeCell ref="J77:J78"/>
    <mergeCell ref="J89:J90"/>
    <mergeCell ref="J59:J60"/>
    <mergeCell ref="G63:G64"/>
    <mergeCell ref="H63:H64"/>
    <mergeCell ref="J63:J64"/>
    <mergeCell ref="J37:J38"/>
    <mergeCell ref="H43:H44"/>
    <mergeCell ref="J43:J44"/>
    <mergeCell ref="J79:J80"/>
    <mergeCell ref="G71:G72"/>
    <mergeCell ref="H71:H72"/>
    <mergeCell ref="Z13:Z90"/>
    <mergeCell ref="AA13:AA90"/>
    <mergeCell ref="J71:J72"/>
    <mergeCell ref="C79:C90"/>
    <mergeCell ref="D79:D82"/>
    <mergeCell ref="E79:E82"/>
    <mergeCell ref="G79:G82"/>
    <mergeCell ref="H79:H80"/>
    <mergeCell ref="D73:D78"/>
    <mergeCell ref="E73:E78"/>
    <mergeCell ref="D83:D90"/>
    <mergeCell ref="E83:E90"/>
    <mergeCell ref="G83:G84"/>
    <mergeCell ref="G77:G78"/>
    <mergeCell ref="H77:H78"/>
    <mergeCell ref="H81:H82"/>
    <mergeCell ref="G73:G74"/>
    <mergeCell ref="H73:H74"/>
    <mergeCell ref="G75:G76"/>
    <mergeCell ref="J73:J74"/>
    <mergeCell ref="J75:J76"/>
    <mergeCell ref="F79:F82"/>
    <mergeCell ref="F83:F90"/>
    <mergeCell ref="G85:G86"/>
    <mergeCell ref="H85:H86"/>
    <mergeCell ref="C39:C64"/>
    <mergeCell ref="D39:D44"/>
    <mergeCell ref="E39:E44"/>
    <mergeCell ref="G39:G44"/>
    <mergeCell ref="H67:H68"/>
    <mergeCell ref="D45:D50"/>
    <mergeCell ref="E45:E50"/>
    <mergeCell ref="F39:F44"/>
    <mergeCell ref="F45:F50"/>
    <mergeCell ref="F51:F58"/>
    <mergeCell ref="F59:F64"/>
    <mergeCell ref="F65:F72"/>
    <mergeCell ref="C65:C78"/>
    <mergeCell ref="D65:D72"/>
    <mergeCell ref="E65:E72"/>
    <mergeCell ref="G65:G66"/>
    <mergeCell ref="H65:H66"/>
    <mergeCell ref="G67:G68"/>
    <mergeCell ref="D59:D64"/>
    <mergeCell ref="E59:E64"/>
    <mergeCell ref="G59:G60"/>
    <mergeCell ref="H59:H60"/>
    <mergeCell ref="G61:G62"/>
    <mergeCell ref="H61:H62"/>
    <mergeCell ref="D51:D58"/>
    <mergeCell ref="E51:E58"/>
    <mergeCell ref="G51:G52"/>
    <mergeCell ref="H51:H52"/>
    <mergeCell ref="H75:H76"/>
    <mergeCell ref="F73:F78"/>
    <mergeCell ref="J51:J52"/>
    <mergeCell ref="G55:G56"/>
    <mergeCell ref="H55:H56"/>
    <mergeCell ref="J55:J56"/>
    <mergeCell ref="I51:I58"/>
    <mergeCell ref="I59:I64"/>
    <mergeCell ref="I65:I72"/>
    <mergeCell ref="I73:I78"/>
    <mergeCell ref="H39:H40"/>
    <mergeCell ref="J39:J40"/>
    <mergeCell ref="H41:H42"/>
    <mergeCell ref="J41:J42"/>
    <mergeCell ref="G45:G50"/>
    <mergeCell ref="H45:H50"/>
    <mergeCell ref="J45:J46"/>
    <mergeCell ref="J47:J48"/>
    <mergeCell ref="J49:J50"/>
    <mergeCell ref="I39:I44"/>
    <mergeCell ref="I45:I50"/>
    <mergeCell ref="C37:C38"/>
    <mergeCell ref="D37:D38"/>
    <mergeCell ref="E37:E38"/>
    <mergeCell ref="G37:G38"/>
    <mergeCell ref="H37:H38"/>
    <mergeCell ref="I37:I38"/>
    <mergeCell ref="C29:C36"/>
    <mergeCell ref="D29:D36"/>
    <mergeCell ref="E29:E36"/>
    <mergeCell ref="G29:G36"/>
    <mergeCell ref="H29:H30"/>
    <mergeCell ref="H33:H34"/>
    <mergeCell ref="H31:H32"/>
    <mergeCell ref="F37:F38"/>
    <mergeCell ref="D23:D28"/>
    <mergeCell ref="E23:E28"/>
    <mergeCell ref="G23:G28"/>
    <mergeCell ref="H23:H24"/>
    <mergeCell ref="J23:J24"/>
    <mergeCell ref="J31:J32"/>
    <mergeCell ref="H25:H26"/>
    <mergeCell ref="J25:J26"/>
    <mergeCell ref="H27:H28"/>
    <mergeCell ref="J27:J28"/>
    <mergeCell ref="F23:F28"/>
    <mergeCell ref="F29:F36"/>
    <mergeCell ref="J33:J34"/>
    <mergeCell ref="H35:H36"/>
    <mergeCell ref="J35:J36"/>
    <mergeCell ref="J29:J30"/>
    <mergeCell ref="I23:I28"/>
    <mergeCell ref="I29:I36"/>
    <mergeCell ref="F3:F12"/>
    <mergeCell ref="F13:F18"/>
    <mergeCell ref="H9:H10"/>
    <mergeCell ref="J9:J10"/>
    <mergeCell ref="I3:I12"/>
    <mergeCell ref="D19:D22"/>
    <mergeCell ref="E19:E20"/>
    <mergeCell ref="G19:G20"/>
    <mergeCell ref="H19:H20"/>
    <mergeCell ref="J19:J20"/>
    <mergeCell ref="E21:E22"/>
    <mergeCell ref="G21:G22"/>
    <mergeCell ref="H21:H22"/>
    <mergeCell ref="J21:J22"/>
    <mergeCell ref="F19:F22"/>
    <mergeCell ref="I19:I22"/>
    <mergeCell ref="B1:C1"/>
    <mergeCell ref="K2:L2"/>
    <mergeCell ref="A3:A90"/>
    <mergeCell ref="B3:B90"/>
    <mergeCell ref="C3:C28"/>
    <mergeCell ref="D3:D12"/>
    <mergeCell ref="E3:E12"/>
    <mergeCell ref="G3:G12"/>
    <mergeCell ref="H3:H4"/>
    <mergeCell ref="H7:H8"/>
    <mergeCell ref="J3:J4"/>
    <mergeCell ref="H5:H6"/>
    <mergeCell ref="J5:J6"/>
    <mergeCell ref="J7:J8"/>
    <mergeCell ref="H11:H12"/>
    <mergeCell ref="J11:J12"/>
    <mergeCell ref="D13:D18"/>
    <mergeCell ref="E13:E18"/>
    <mergeCell ref="G13:G18"/>
    <mergeCell ref="H13:H18"/>
    <mergeCell ref="I13:I18"/>
    <mergeCell ref="J13:J14"/>
    <mergeCell ref="J15:J16"/>
    <mergeCell ref="J17:J18"/>
  </mergeCells>
  <conditionalFormatting sqref="Q97:T97">
    <cfRule type="iconSet" priority="1">
      <iconSet iconSet="3Symbols">
        <cfvo type="percent" val="0"/>
        <cfvo type="percent" val="33"/>
        <cfvo type="percent" val="67"/>
      </iconSet>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13373C3F117F4193DEA7F6B1A5491C" ma:contentTypeVersion="4" ma:contentTypeDescription="Crear nuevo documento." ma:contentTypeScope="" ma:versionID="1da49d80850443cf68db0b2314f25642">
  <xsd:schema xmlns:xsd="http://www.w3.org/2001/XMLSchema" xmlns:xs="http://www.w3.org/2001/XMLSchema" xmlns:p="http://schemas.microsoft.com/office/2006/metadata/properties" xmlns:ns2="a1b4feb0-f3d9-49cd-8f2c-466498463f02" targetNamespace="http://schemas.microsoft.com/office/2006/metadata/properties" ma:root="true" ma:fieldsID="bb3b44eafd39b01b7e952328a3893a2f" ns2:_="">
    <xsd:import namespace="a1b4feb0-f3d9-49cd-8f2c-466498463f02"/>
    <xsd:element name="properties">
      <xsd:complexType>
        <xsd:sequence>
          <xsd:element name="documentManagement">
            <xsd:complexType>
              <xsd:all>
                <xsd:element ref="ns2:Formato" minOccurs="0"/>
                <xsd:element ref="ns2:Filtro" minOccurs="0"/>
                <xsd:element ref="ns2:Vigencia" minOccurs="0"/>
                <xsd:element ref="ns2:Vigencia_x0020_plan_x0020_de_x0020_accion_x0020_inici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4feb0-f3d9-49cd-8f2c-466498463f02"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Vigencia" ma:index="10" nillable="true" ma:displayName="Vigencia" ma:internalName="Vigencia">
      <xsd:simpleType>
        <xsd:restriction base="dms:Text">
          <xsd:maxLength value="255"/>
        </xsd:restriction>
      </xsd:simpleType>
    </xsd:element>
    <xsd:element name="Vigencia_x0020_plan_x0020_de_x0020_accion_x0020_inicial" ma:index="11" nillable="true" ma:displayName="Vigencia plan de accion inicial" ma:default="2020" ma:format="Dropdown" ma:internalName="Vigencia_x0020_plan_x0020_de_x0020_accion_x0020_inicial">
      <xsd:simpleType>
        <xsd:restriction base="dms:Choice">
          <xsd:enumeration value="2020"/>
          <xsd:enumeration value="2019"/>
          <xsd:enumeration value="2018"/>
          <xsd:enumeration value="2017"/>
          <xsd:enumeration value="2016"/>
          <xsd:enumeration value="2015"/>
          <xsd:enumeration value="201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igencia xmlns="a1b4feb0-f3d9-49cd-8f2c-466498463f02">2024</Vigencia>
    <Vigencia_x0020_plan_x0020_de_x0020_accion_x0020_inicial xmlns="a1b4feb0-f3d9-49cd-8f2c-466498463f02">2020</Vigencia_x0020_plan_x0020_de_x0020_accion_x0020_inicial>
    <Filtro xmlns="a1b4feb0-f3d9-49cd-8f2c-466498463f02">PLAN DE ACCIÓN</Filtro>
    <Formato xmlns="a1b4feb0-f3d9-49cd-8f2c-466498463f02">/Style%20Library/Images/xls.svg</Formato>
  </documentManagement>
</p:properties>
</file>

<file path=customXml/itemProps1.xml><?xml version="1.0" encoding="utf-8"?>
<ds:datastoreItem xmlns:ds="http://schemas.openxmlformats.org/officeDocument/2006/customXml" ds:itemID="{B66167B3-161E-490F-98C5-4B66C6132E0E}"/>
</file>

<file path=customXml/itemProps2.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3.xml><?xml version="1.0" encoding="utf-8"?>
<ds:datastoreItem xmlns:ds="http://schemas.openxmlformats.org/officeDocument/2006/customXml" ds:itemID="{5A7979F5-B046-4026-B7A7-91B653C0B103}">
  <ds:schemaRefs>
    <ds:schemaRef ds:uri="http://schemas.microsoft.com/office/2006/metadata/properties"/>
    <ds:schemaRef ds:uri="http://schemas.microsoft.com/office/infopath/2007/PartnerControls"/>
    <ds:schemaRef ds:uri="77b8a327-37ca-42ac-ad81-5c6be4b24b4a"/>
    <ds:schemaRef ds:uri="70400e9b-791c-404f-bc85-63ebd8cab8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PORTADA</vt:lpstr>
      <vt:lpstr>1. INSTITUCIONALIDAD 2024</vt:lpstr>
      <vt:lpstr>2. CONECTIVIDAD 2024</vt:lpstr>
      <vt:lpstr>3. COMPETITIVIDAD 2024</vt:lpstr>
      <vt:lpstr>4. INFRAESTRUCTURA P TRANSFORMA</vt:lpstr>
      <vt:lpstr>5. SOSTENIBIL AMBIENTAL2024</vt:lpstr>
      <vt:lpstr>6. INDUSTRIA CAD SUM. 2024</vt:lpstr>
      <vt:lpstr>7. SEG OPERAC Y AV CI 2024 </vt:lpstr>
      <vt:lpstr> 8.DESARR TALEN HUMAN0 2024</vt:lpstr>
      <vt:lpstr>9. CONSOLIDACION TRANSFORM 2024</vt:lpstr>
      <vt:lpstr>'1. INSTITUCIONALIDAD 2024'!Área_de_impresión</vt:lpstr>
      <vt:lpstr>'2. CONECTIVIDAD 2024'!Área_de_impresión</vt:lpstr>
      <vt:lpstr>'3. COMPETITIVIDAD 2024'!Área_de_impresión</vt:lpstr>
      <vt:lpstr>'6. INDUSTRIA CAD SUM. 2024'!Área_de_impresión</vt:lpstr>
      <vt:lpstr>'7. SEG OPERAC Y AV CI 2024 '!Área_de_impresión</vt:lpstr>
      <vt:lpstr>'9. CONSOLIDACION TRANSFORM 2024'!Área_de_impresión</vt:lpstr>
      <vt:lpstr>PORTADA!Área_de_impresión</vt:lpstr>
      <vt:lpstr>'1. INSTITUCIONALIDAD 2024'!Títulos_a_imprimir</vt:lpstr>
      <vt:lpstr>'3. COMPETITIVIDAD 2024'!Títulos_a_imprimir</vt:lpstr>
      <vt:lpstr>'5. SOSTENIBIL AMBIENTAL2024'!Títulos_a_imprimir</vt:lpstr>
      <vt:lpstr>'7. SEG OPERAC Y AV CI 2024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31-12-2023 MATRIZ PLAN DE ACCION 2024</dc:title>
  <dc:subject/>
  <dc:creator>OFICINA ASESORA DE PLANEACIÓN</dc:creator>
  <cp:keywords>UAE AERONAUTICA CIVIL</cp:keywords>
  <dc:description/>
  <cp:lastModifiedBy>Luz Melba Castañeda Lizarazo</cp:lastModifiedBy>
  <cp:revision/>
  <dcterms:created xsi:type="dcterms:W3CDTF">2022-05-05T00:57:25Z</dcterms:created>
  <dcterms:modified xsi:type="dcterms:W3CDTF">2024-01-01T02:30:56Z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0x0101001113373C3F117F4193DEA7F6B1A5491C</vt:lpwstr>
  </property>
  <property fmtid="{D5CDD505-2E9C-101B-9397-08002B2CF9AE}" pid="3" name="MediaServiceImageTags">
    <vt:lpwstr/>
  </property>
</Properties>
</file>